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ZSSiL" sheetId="25" r:id="rId1"/>
    <sheet name="ZSEiL" sheetId="24" r:id="rId2"/>
    <sheet name="ZS 31" sheetId="23" r:id="rId3"/>
    <sheet name="ZS28" sheetId="22" r:id="rId4"/>
    <sheet name="LXIV  LO" sheetId="21" r:id="rId5"/>
    <sheet name="XVI LO" sheetId="20" r:id="rId6"/>
    <sheet name="I LO" sheetId="19" r:id="rId7"/>
  </sheets>
  <definedNames>
    <definedName name="_xlnm.Print_Area" localSheetId="6">'I LO'!$A$1:$F$127</definedName>
    <definedName name="_xlnm.Print_Area" localSheetId="4">'LXIV  LO'!$A$1:$U$182</definedName>
    <definedName name="_xlnm.Print_Area" localSheetId="5">'XVI LO'!$A$1:$F$163</definedName>
    <definedName name="_xlnm.Print_Area" localSheetId="2">'ZS 31'!$A$1:$F$203</definedName>
    <definedName name="_xlnm.Print_Area" localSheetId="3">'ZS28'!$A$1:$F$104</definedName>
    <definedName name="_xlnm.Print_Area" localSheetId="1">'ZSEiL'!$A$1:$O$149</definedName>
    <definedName name="_xlnm.Print_Area" localSheetId="0">'ZSSiL'!$A$1:$F$134</definedName>
  </definedNames>
  <calcPr calcId="152511"/>
</workbook>
</file>

<file path=xl/sharedStrings.xml><?xml version="1.0" encoding="utf-8"?>
<sst xmlns="http://schemas.openxmlformats.org/spreadsheetml/2006/main" count="1237" uniqueCount="296">
  <si>
    <t xml:space="preserve">              Warszawa, dnia 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</si>
  <si>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</si>
  <si>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</si>
  <si>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</si>
  <si>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</si>
  <si>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Razem</t>
  </si>
  <si>
    <t>B/V/2/9/2</t>
  </si>
  <si>
    <t>Dyrektor Szkoły informuje, iż plan finansowy na 2018 rok jest następujący:</t>
  </si>
  <si>
    <t>Składki na ubezpieczenia społeczne</t>
  </si>
  <si>
    <t>Składki na Fundusz Pracy</t>
  </si>
  <si>
    <t>Dział</t>
  </si>
  <si>
    <t>Rozdział</t>
  </si>
  <si>
    <t>Zadanie</t>
  </si>
  <si>
    <t>§</t>
  </si>
  <si>
    <t>Treść</t>
  </si>
  <si>
    <t>Plan na 2018 rok</t>
  </si>
  <si>
    <t xml:space="preserve">Wynagrodzenia bezosobowe </t>
  </si>
  <si>
    <t>Oświata i wychowanie</t>
  </si>
  <si>
    <t xml:space="preserve">Zakup materiałów i wyposażenia </t>
  </si>
  <si>
    <t xml:space="preserve">Zakup pomocy naukowych i dydaktycznych </t>
  </si>
  <si>
    <t>Zakup usług pozostałych</t>
  </si>
  <si>
    <t>Nagrody i wydatki osobowe nie zaliczone do wynagrodzeń</t>
  </si>
  <si>
    <t>Podróże służbowe zagraniczne</t>
  </si>
  <si>
    <t>Odzież ochronna</t>
  </si>
  <si>
    <t>Różne opłaty i składki</t>
  </si>
  <si>
    <t>Wynagrodzenia osobowe pracowników</t>
  </si>
  <si>
    <t>Dodatkowe wynagrodzenie roczne</t>
  </si>
  <si>
    <t>DZB/4/IW</t>
  </si>
  <si>
    <t>Inicjatywy wspólnotowe</t>
  </si>
  <si>
    <t>Składki na ubezpieczenie społeczne</t>
  </si>
  <si>
    <t>Wpłaty PFRON</t>
  </si>
  <si>
    <t>Zakup środków żywności</t>
  </si>
  <si>
    <t>Zakup energii</t>
  </si>
  <si>
    <r>
      <t xml:space="preserve">Zakup energii </t>
    </r>
    <r>
      <rPr>
        <b/>
        <sz val="8"/>
        <rFont val="Times New Roman"/>
        <family val="1"/>
      </rPr>
      <t>(WPF - planowane)</t>
    </r>
  </si>
  <si>
    <r>
      <t xml:space="preserve">Zakup energii </t>
    </r>
    <r>
      <rPr>
        <b/>
        <sz val="8"/>
        <rFont val="Times New Roman"/>
        <family val="1"/>
      </rPr>
      <t>(WPF - realizowane)</t>
    </r>
  </si>
  <si>
    <t>Zakup usług zdrowotnych</t>
  </si>
  <si>
    <t xml:space="preserve">Zakup usług pozostałych </t>
  </si>
  <si>
    <r>
      <t xml:space="preserve">Odprowadzanie ścieków </t>
    </r>
    <r>
      <rPr>
        <b/>
        <sz val="8"/>
        <rFont val="Times New Roman"/>
        <family val="1"/>
      </rPr>
      <t>(WPF - realizowane)</t>
    </r>
  </si>
  <si>
    <t xml:space="preserve">Opłaty z tytułu usług telekomunikacyjnych </t>
  </si>
  <si>
    <r>
      <t xml:space="preserve">Opłaty z tytułu usług telekomunikacyjnych </t>
    </r>
    <r>
      <rPr>
        <b/>
        <sz val="8"/>
        <rFont val="Times New Roman"/>
        <family val="1"/>
      </rPr>
      <t>(WPF - realizowane)</t>
    </r>
  </si>
  <si>
    <t>Podróże służbowe krajowe</t>
  </si>
  <si>
    <t>Odpisy na ZFŚS</t>
  </si>
  <si>
    <t>Opłaty na rzecz budżetów jednostek samorządu terytorialnego</t>
  </si>
  <si>
    <t>B/V/1/27</t>
  </si>
  <si>
    <t>Remonty w przedszkolach, szkołach i placówkach oświatowych</t>
  </si>
  <si>
    <t xml:space="preserve">Zakup usług remontowych </t>
  </si>
  <si>
    <t>B/V/1/28</t>
  </si>
  <si>
    <t>Zajęcia dla uczniów na basenach i w halach sportowych</t>
  </si>
  <si>
    <t>Zakup materiałów i wyposażenia</t>
  </si>
  <si>
    <t>Zakup pomocy naukowych i dydaktycznych</t>
  </si>
  <si>
    <t>Zakup usług remontowych</t>
  </si>
  <si>
    <t>Dokształcanie i doskonalenie nauczycieli</t>
  </si>
  <si>
    <t>B/V/2/3</t>
  </si>
  <si>
    <t>Szkolenia pracowników niebedących członkami korpusu służby cywilnej</t>
  </si>
  <si>
    <t>B/V/1/30</t>
  </si>
  <si>
    <t>Prowadzenie stołówek szkolnych</t>
  </si>
  <si>
    <t>Odprowadzanie ścieków</t>
  </si>
  <si>
    <t>Odpisy na Zakładowy Fundusz Świadczeń Socjalnych</t>
  </si>
  <si>
    <t>Realizacja zadań wymagających stosowania specjalnej organizacji nauki i metod pracy dla dzieci i młodzieży w szkołach podstawowych</t>
  </si>
  <si>
    <t>B/V/1/34/1</t>
  </si>
  <si>
    <t>Realizacja zadań wymagających stosowania specjalnej organizacji nauki i metod pracy przez placówki publiczne</t>
  </si>
  <si>
    <t>Zapewnienie uczniom prawa do bezpłatnego dostępu do podręczników, materiałów edukacyjnych lub materiałów ćwiczeniowych</t>
  </si>
  <si>
    <t>B/V/1/39/1</t>
  </si>
  <si>
    <t>Pozostała działalność</t>
  </si>
  <si>
    <t>B/V/2/4</t>
  </si>
  <si>
    <t>Fundusz socjalny dla emerytowanych pracowników oświaty</t>
  </si>
  <si>
    <t>Odpisy na ZFŚS - emeryci nauczyciele</t>
  </si>
  <si>
    <t>B/V/2/5</t>
  </si>
  <si>
    <t>Nagrody dla nauczycieli</t>
  </si>
  <si>
    <t>B/V/2/6</t>
  </si>
  <si>
    <t>Organizacja olimpiad, konkursów i uroczystości szkolnych oraz realizacja programów o charakterze innowacyjnym</t>
  </si>
  <si>
    <t xml:space="preserve">Składki na ubezpieczenie społeczne </t>
  </si>
  <si>
    <t xml:space="preserve">Składki na Fundusz Pracy </t>
  </si>
  <si>
    <t>Nagrody konkursowe</t>
  </si>
  <si>
    <t>B/V/2/9/1</t>
  </si>
  <si>
    <t xml:space="preserve">Podróże służbowe zagraniczne </t>
  </si>
  <si>
    <t>B/V/2/10</t>
  </si>
  <si>
    <t>Edukacyjna opieka wychowawcza</t>
  </si>
  <si>
    <t>Kolonie i obozy oraz inne formy wypoczynku dzieci i młodzieży szkolnej, a także szkolenie młodzieży</t>
  </si>
  <si>
    <t>B/V/2/7</t>
  </si>
  <si>
    <t>Wypoczynek dzieci i młodzieży szkolnej</t>
  </si>
  <si>
    <t>Pomoc materialna dla uczniów o charakterze socjalnym</t>
  </si>
  <si>
    <t>B/V/2/8/2</t>
  </si>
  <si>
    <t>Stypendia socjalne</t>
  </si>
  <si>
    <t>Stypendia oraz inne formy pomocy dla uczniów (sojalne, dożywianie oraz pomoc materialna dla uczniów)</t>
  </si>
  <si>
    <t>Inne formy pomocy dla uczniów (zasiłki szkolne)</t>
  </si>
  <si>
    <t>B/V/2/8/3</t>
  </si>
  <si>
    <t>Dożywianie uczniów</t>
  </si>
  <si>
    <t>Inne formy pomocy dla uczniów (dożywianie uczniów najuboższych)</t>
  </si>
  <si>
    <t>B/V/2/8/6</t>
  </si>
  <si>
    <t>Wyprawka szkolna</t>
  </si>
  <si>
    <t>Inne formy pomocy dla uczniów (wyprawki)</t>
  </si>
  <si>
    <t>Pomoc materialna dla uczniów o charakterze motywacyjnym</t>
  </si>
  <si>
    <t>B/V/2/8/1</t>
  </si>
  <si>
    <t>Stypendia za wyniki w nauce</t>
  </si>
  <si>
    <t>Stypendia oraz inne formy pomocy dla uczniów (za wyniki w nauce)</t>
  </si>
  <si>
    <t>PLAN WYDATKÓW OGÓŁEM</t>
  </si>
  <si>
    <t>§ 4210</t>
  </si>
  <si>
    <t>razem</t>
  </si>
  <si>
    <t>§ 4300</t>
  </si>
  <si>
    <t>§ 4190</t>
  </si>
  <si>
    <t>§ 4240</t>
  </si>
  <si>
    <t xml:space="preserve">    § 4240     </t>
  </si>
  <si>
    <t>I transza</t>
  </si>
  <si>
    <t>II transza</t>
  </si>
  <si>
    <t xml:space="preserve">Zakup energii </t>
  </si>
  <si>
    <t>Podatek od towarów i usług (VAT)</t>
  </si>
  <si>
    <t>Szkolenie pracowników niebędących członkami korpusu służby cywilnej</t>
  </si>
  <si>
    <r>
      <t>Odprowadzanie ścieków</t>
    </r>
    <r>
      <rPr>
        <b/>
        <sz val="8"/>
        <rFont val="Times New Roman"/>
        <family val="1"/>
      </rPr>
      <t xml:space="preserve"> (WPF - realizowane)</t>
    </r>
  </si>
  <si>
    <t xml:space="preserve">Inne formy pomocy dla uczniów </t>
  </si>
  <si>
    <t xml:space="preserve">Odprowadzanie ścieków </t>
  </si>
  <si>
    <t>Opłaty na rzecz budżetu państwa</t>
  </si>
  <si>
    <t>Wyposażenie szkół publicznych w podręczniki, materiały  edukacyjne lub materiały ćwiczeniowe(dotacja dla szkół publicznych)</t>
  </si>
  <si>
    <t>Zakup pomocy naukowych i dydaktycznych (PODRĘCZNKI)</t>
  </si>
  <si>
    <t>Składki na ubezpieczenie społeczne *</t>
  </si>
  <si>
    <t>Składki na Fundusz Pracy *</t>
  </si>
  <si>
    <t>Wynagrodzenia bezosobowe *</t>
  </si>
  <si>
    <t>Nagrody konkursowe*</t>
  </si>
  <si>
    <t>Zakup materiałów i wyposażenia *</t>
  </si>
  <si>
    <t>Zakup pomocy naukowych i dydaktycznych *</t>
  </si>
  <si>
    <t>Zakup usług pozostałych *</t>
  </si>
  <si>
    <t xml:space="preserve">    § 4190     </t>
  </si>
  <si>
    <t>*rozdział 80153 - "Podręczniki lub materiały edukacyjne kwota 247,50 zł na ucznia"</t>
  </si>
  <si>
    <t>kl III</t>
  </si>
  <si>
    <t>*rozdział 80153 - "Materiały ćwiczeniowe kwota 24,75 zł na ucznia"</t>
  </si>
  <si>
    <r>
      <t xml:space="preserve">Opłaty z tytułu usług telekomunikacyjnych  </t>
    </r>
    <r>
      <rPr>
        <b/>
        <sz val="8"/>
        <rFont val="Times New Roman"/>
        <family val="1"/>
      </rPr>
      <t>(WPF - realizowane)</t>
    </r>
  </si>
  <si>
    <r>
      <t xml:space="preserve">Opłaty z tytułu usług telekomunikacyjnych  </t>
    </r>
    <r>
      <rPr>
        <b/>
        <sz val="8"/>
        <rFont val="Times New Roman"/>
        <family val="1"/>
      </rPr>
      <t>(WPF - planowane)</t>
    </r>
  </si>
  <si>
    <t>Opłaty z tytułu usług telekomunikacyjnych - światłowód</t>
  </si>
  <si>
    <t>Ochrona zdrowia</t>
  </si>
  <si>
    <t>Składki na ubezpieczenie zdrowotne oraz świadczenia dla osób nieobjętych obowiązkiem ubezpieczenia zdrowotnego</t>
  </si>
  <si>
    <t>B/VI/4/4</t>
  </si>
  <si>
    <t>Ubezpieczenia zdrowotne i śwadczenia dla osób nieobjętych ubezpieczeniem społecznym oraz osób pobierających niektóre świadczenia z pomocy społecznej</t>
  </si>
  <si>
    <t>Składki na ubezpieczenie zdrowotne</t>
  </si>
  <si>
    <t xml:space="preserve">    § 4300     </t>
  </si>
  <si>
    <t>* rozdział 80195 - "Kształtowanie przestrzeni "</t>
  </si>
  <si>
    <t xml:space="preserve">    § 4110     </t>
  </si>
  <si>
    <t xml:space="preserve">    § 4120     </t>
  </si>
  <si>
    <t xml:space="preserve">    § 4170     </t>
  </si>
  <si>
    <t xml:space="preserve">    § 4210     </t>
  </si>
  <si>
    <t>B/V/1/6/1</t>
  </si>
  <si>
    <t>Prowadzenie publicznych gimnazjów</t>
  </si>
  <si>
    <r>
      <t xml:space="preserve">Opłaty z tytułu usług telekomunikacyjnych </t>
    </r>
    <r>
      <rPr>
        <b/>
        <sz val="8"/>
        <rFont val="Times New Roman"/>
        <family val="1"/>
      </rPr>
      <t>(WPF - planowane)</t>
    </r>
  </si>
  <si>
    <t>Realizacja zadań wymagających stosowania specjalnej organizacji nauki i metod pracy dla dzieci 
i młodzieży w gimnazjach i klasach dotychczasowego gimnazjum prowadzonych w innych typach szkół, liceach ogólnokształcących, technikach, branżowych szkołach I stopnia i klasach dotychczasowej zasadniczej szkoły zawodowej prowadzonych w branżowych szkołach I stopnia 
oraz szkołach artystycznych</t>
  </si>
  <si>
    <t xml:space="preserve">Realizacja programów edukacyjno-oświatowych 
(w tym UE) </t>
  </si>
  <si>
    <t xml:space="preserve">Opłaty z tytułu usług telekomunikacyjnych  </t>
  </si>
  <si>
    <t>Gimnazja</t>
  </si>
  <si>
    <t>Zakup leków i materiałów medycznych</t>
  </si>
  <si>
    <r>
      <t xml:space="preserve">Zakup energii </t>
    </r>
    <r>
      <rPr>
        <b/>
        <sz val="8"/>
        <rFont val="Times New Roman"/>
        <family val="1"/>
      </rPr>
      <t xml:space="preserve">(WPF - planowane) </t>
    </r>
  </si>
  <si>
    <r>
      <t xml:space="preserve">Zakup energii </t>
    </r>
    <r>
      <rPr>
        <b/>
        <sz val="8"/>
        <rFont val="Times New Roman"/>
        <family val="1"/>
      </rPr>
      <t xml:space="preserve">(WPF - realizowane) </t>
    </r>
  </si>
  <si>
    <r>
      <t xml:space="preserve">Odprowadzanie ścieków </t>
    </r>
    <r>
      <rPr>
        <b/>
        <sz val="8"/>
        <rFont val="Times New Roman"/>
        <family val="1"/>
      </rPr>
      <t>(WPF - planowane)</t>
    </r>
  </si>
  <si>
    <r>
      <t xml:space="preserve">Opłaty z tytułu usług telekomunikacyjnych </t>
    </r>
    <r>
      <rPr>
        <b/>
        <sz val="8"/>
        <rFont val="Times New Roman"/>
        <family val="1"/>
      </rPr>
      <t>(WPF - planowane)</t>
    </r>
    <r>
      <rPr>
        <sz val="8"/>
        <rFont val="Times New Roman"/>
        <family val="1"/>
      </rPr>
      <t xml:space="preserve"> </t>
    </r>
  </si>
  <si>
    <r>
      <t xml:space="preserve">Opłaty z tytułu usług telekomunikacyjnych </t>
    </r>
    <r>
      <rPr>
        <b/>
        <sz val="8"/>
        <rFont val="Times New Roman"/>
        <family val="1"/>
      </rPr>
      <t>(WPF - realizowane)</t>
    </r>
    <r>
      <rPr>
        <sz val="8"/>
        <rFont val="Times New Roman"/>
        <family val="1"/>
      </rPr>
      <t xml:space="preserve"> </t>
    </r>
  </si>
  <si>
    <t>Prowadzenie stołówek szkolnych i przedszkolnych</t>
  </si>
  <si>
    <t>Wynagrodzenie osobowe pracowników</t>
  </si>
  <si>
    <t>Zapewnienie uczniom prawa do bezpłatnego dostępu do podręczników, materiałów edukacyjnych 
lub materiałów ćwiczeniowych</t>
  </si>
  <si>
    <t>B/V/1/39</t>
  </si>
  <si>
    <t>Wynagrodzenia bezosobowe</t>
  </si>
  <si>
    <t>Projekty edukacyjno-oświatowe realizowane w ramach programów Unii Europejskiej</t>
  </si>
  <si>
    <t>§ 4120</t>
  </si>
  <si>
    <t>§ 4170</t>
  </si>
  <si>
    <t>Razem:</t>
  </si>
  <si>
    <t>III klasa</t>
  </si>
  <si>
    <t>* Rozdział 80153 (oddziały gimnazjalne)</t>
  </si>
  <si>
    <t xml:space="preserve">Materiały ćwiczeniowe - 24,75 zł na ucznia                                          </t>
  </si>
  <si>
    <t xml:space="preserve">Opłaty z tytułu usług telekomunikacyjnych   </t>
  </si>
  <si>
    <r>
      <t xml:space="preserve">Opłaty z tytułu usług telekomunikacyjnych   </t>
    </r>
    <r>
      <rPr>
        <b/>
        <sz val="8"/>
        <rFont val="Times New Roman"/>
        <family val="1"/>
      </rPr>
      <t>(WPF - planowane)</t>
    </r>
  </si>
  <si>
    <r>
      <t xml:space="preserve">Opłaty z tytułu usług telekomunikacyjnych   </t>
    </r>
    <r>
      <rPr>
        <b/>
        <sz val="8"/>
        <rFont val="Times New Roman"/>
        <family val="1"/>
      </rPr>
      <t>(WPF - realizowane)</t>
    </r>
  </si>
  <si>
    <t>Zakup usług obejmujących wykonanie ekspertyz, analiz i opinii</t>
  </si>
  <si>
    <t>Inne formy pomocy dla uczniów (dożywianie uczniów najuboższych) stołówki szkolne 
i przedszkolne</t>
  </si>
  <si>
    <r>
      <t xml:space="preserve">Zakup energii </t>
    </r>
    <r>
      <rPr>
        <b/>
        <sz val="8"/>
        <rFont val="Times New Roman"/>
        <family val="1"/>
      </rPr>
      <t>(WPF - realiznowane)</t>
    </r>
  </si>
  <si>
    <t>01-786 Warszawa</t>
  </si>
  <si>
    <t>Odprawy z tytułu likwidacji stanowiska</t>
  </si>
  <si>
    <t>01-710 Warszawa</t>
  </si>
  <si>
    <r>
      <t>Opłaty z tytułu usług telekomunikacyjnych</t>
    </r>
    <r>
      <rPr>
        <b/>
        <sz val="8"/>
        <rFont val="Times New Roman"/>
        <family val="1"/>
      </rPr>
      <t xml:space="preserve"> </t>
    </r>
  </si>
  <si>
    <t>I Liceum Ogólnokształcące</t>
  </si>
  <si>
    <t>Ul. Felińskiego 15</t>
  </si>
  <si>
    <t>01-513 Warszawa</t>
  </si>
  <si>
    <t>Licea ogólnokształcące</t>
  </si>
  <si>
    <t>B/V/1/8/1</t>
  </si>
  <si>
    <t>Prowadzenie publicznych liceów ogólnokształcących</t>
  </si>
  <si>
    <t>Zakup pomocy naukowych i dydaktycznych (zakup sprzętu sportowego)</t>
  </si>
  <si>
    <t>Zakup pomocy naukowych i dydaktycznych (dotacja rządowa)</t>
  </si>
  <si>
    <t>Opłaty z tytułu usług telekomunikacyjnych</t>
  </si>
  <si>
    <t>Programy edukacyjno-oświatowe</t>
  </si>
  <si>
    <t>Inne formy pomocy dla uczniów (zsiłki szkolne)</t>
  </si>
  <si>
    <t>Inne formy pomocy dla uczniów (dożywianie uczniów najuboższych), stypendium "Posiłek dla ucznia"</t>
  </si>
  <si>
    <t>Inne formy pomocy dla uczniów (dożywianie uczniów najuboższych), stołówki szkolne 
i przedszkolne</t>
  </si>
  <si>
    <t>* Rozdział 80195 (zadanie B/V/2/6) Katyń - Pawda i Pamięć</t>
  </si>
  <si>
    <t>* Rozdział 80195 (zadanie B/V/2/9/1) Podróż pamięci - Treblinka</t>
  </si>
  <si>
    <t>XVI Liceum Ogólnokształcące</t>
  </si>
  <si>
    <t>Ul. Popiełuszki 5</t>
  </si>
  <si>
    <t>Zakup pomocy naukowych i dydaktycznych * (podręczniki)</t>
  </si>
  <si>
    <t>Odprawa z tytułu likwidacji stanowiska</t>
  </si>
  <si>
    <t>Swiatłowód</t>
  </si>
  <si>
    <t>Realizacja zadań wymagających stosowania specjalnej organizacji nauki i metod pracy dla dzieci i młodzieży w gimnazjach i klasach dotychczasowego gimnazjum prowadzonych w innych typach szkół,  liceach ogólnokształcących, technikach, branżowych szkołach I stopnia i klasach dotychczasowej zasadniczej szkoły zawodowej prowadzonych w branżowych szkołach I stopnia oraz szkołach artystycznych</t>
  </si>
  <si>
    <t>B/1/34/1</t>
  </si>
  <si>
    <t>Programy edukacyjno-oświatowe ( w tym UE )</t>
  </si>
  <si>
    <t>Pomoc materialna dla uczniów - Gimnazjum nr 53</t>
  </si>
  <si>
    <t>Stypendia oraz inne formy pomocy dla uczniów (dożywianie uczniów najuboższych) stypendium "Posiłek dla ucznia"</t>
  </si>
  <si>
    <t>Pomoc materialna dla uczniów - XVI Liceum Ogólnokształcące</t>
  </si>
  <si>
    <t>Pomoc materialna dla uczniów o charakterze motywacyjnym - XVI Liceum Ogólnokształcące</t>
  </si>
  <si>
    <t>* rozdział 80195 - "WIE Szkolne Obchody Dni Frankofonii "</t>
  </si>
  <si>
    <t>materiały</t>
  </si>
  <si>
    <t>wyposażenie</t>
  </si>
  <si>
    <t>* rozdział 80195 - "100-lecie Niepodległości "</t>
  </si>
  <si>
    <t>LXIV Liceum Ogólnokształcące</t>
  </si>
  <si>
    <t>im. S. I. Witkiewicza</t>
  </si>
  <si>
    <t>ul. Elbląska 51</t>
  </si>
  <si>
    <t>WIE</t>
  </si>
  <si>
    <t>SMOK - zajęcia międzyszkolne</t>
  </si>
  <si>
    <t>RAZEM</t>
  </si>
  <si>
    <t xml:space="preserve">"Kształtowanie przestrzeni" </t>
  </si>
  <si>
    <t>Ośrodek Promocji Talentów</t>
  </si>
  <si>
    <t>Sceniczny Otwarty Festiwal Artystyczny SOFA 2018</t>
  </si>
  <si>
    <t>Poligon Przedsiębiorczości 2018 
"e-Biznes"</t>
  </si>
  <si>
    <t>Zajęcia z języka angielskiego</t>
  </si>
  <si>
    <t>Zajęcia z chemii</t>
  </si>
  <si>
    <t>Zajęcia z wiedzy o Polsce 
i świecie współczesnym</t>
  </si>
  <si>
    <t>Zajęcia filozoficzne</t>
  </si>
  <si>
    <t>Zajęcia z ekonomii</t>
  </si>
  <si>
    <t>Zajęcia z literatury i języka polskiego</t>
  </si>
  <si>
    <r>
      <t xml:space="preserve">Zakup energii </t>
    </r>
    <r>
      <rPr>
        <b/>
        <sz val="8"/>
        <rFont val="Times New Roman"/>
        <family val="1"/>
      </rPr>
      <t xml:space="preserve">(WPF energia - planowane) </t>
    </r>
  </si>
  <si>
    <r>
      <t xml:space="preserve">Zakup energii </t>
    </r>
    <r>
      <rPr>
        <b/>
        <sz val="8"/>
        <rFont val="Times New Roman"/>
        <family val="1"/>
      </rPr>
      <t xml:space="preserve">(WPF energia - realizowane) </t>
    </r>
  </si>
  <si>
    <t>Wyposażenie szkół w podręczniki, materiały edukacyjne lub materiały ćwiczeniowe (dotacja dla szkół podstawowych)</t>
  </si>
  <si>
    <t>Zakup pomocy naukowych i dydaktycznych (podręczniki) *</t>
  </si>
  <si>
    <t>Organizacja olimpiad, konkursów i uroczystości szkolnych oraz realizacja programów 
o charakterze innowacyjnym</t>
  </si>
  <si>
    <t>Projekty edukacyjno-oświatowe w ramach programów Unii Europejskiej</t>
  </si>
  <si>
    <t>Zakup środkó żywności</t>
  </si>
  <si>
    <t>Inne zadania (utrzymanie związków zawodowych, wypłata zasądzonych rent 
za zlikwidowanie jednostki)</t>
  </si>
  <si>
    <t>Ubezpieczenia zdrowotne i świadczenia dla osób nieobjętych ubezpieczeniem społecznym oraz osób pobierających niektóre świadczenia z pomocy społecznej</t>
  </si>
  <si>
    <t>Kolonie i obozy oraz inne formy wypoczynku dzieci i młodzieży szkolnej a także szkolenie młodzieży</t>
  </si>
  <si>
    <t>Wypoczynek dzieci i młodzieży</t>
  </si>
  <si>
    <t xml:space="preserve">Pomoc materialna dla uczniów o charakterze socjalnym </t>
  </si>
  <si>
    <t>Pomoc materialna dla uczniów o charakterze motywacyjnym - LXIV Liceum Ogólnokształcące</t>
  </si>
  <si>
    <t xml:space="preserve">Podręczniki lub materiały edukacyjne dla uczniów - 247,50 zł na ucznia                                      </t>
  </si>
  <si>
    <t xml:space="preserve">  III klasa</t>
  </si>
  <si>
    <t xml:space="preserve"> III klasa</t>
  </si>
  <si>
    <t>Zespół Szkół nr 28</t>
  </si>
  <si>
    <t>Ul. Gen. Zajączka 7</t>
  </si>
  <si>
    <t>01-518 Warszawa</t>
  </si>
  <si>
    <t>Technika</t>
  </si>
  <si>
    <t>B/V/1/36/1</t>
  </si>
  <si>
    <t>Prowadzenie publicznych techników</t>
  </si>
  <si>
    <r>
      <t>Opłaty z tytułu usług telekomunikacyjnych</t>
    </r>
    <r>
      <rPr>
        <b/>
        <sz val="8"/>
        <rFont val="Times New Roman"/>
        <family val="1"/>
      </rPr>
      <t xml:space="preserve"> (WPF - planowane)</t>
    </r>
  </si>
  <si>
    <t>Pozostałe odsetki</t>
  </si>
  <si>
    <t>Kwalifikacyjne kursy zawodowe</t>
  </si>
  <si>
    <t>B/V/1/35/1</t>
  </si>
  <si>
    <t>Prowadzenie kwalifikacyjnych kursów zawodowych w placówkach publicznych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</si>
  <si>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</si>
  <si>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* rozdział 80195 (zadanie B/V/2/6) - WIE - Projekt "Warsztaty z efektywnego uczenia dla uczniów szkół ponadgimnazjalnych"</t>
  </si>
  <si>
    <t>§ 4110</t>
  </si>
  <si>
    <t>Zespół Szkół  Nr 31</t>
  </si>
  <si>
    <t>Ul. Felińskiego 13</t>
  </si>
  <si>
    <t>Prowadzenie publicznych technik</t>
  </si>
  <si>
    <r>
      <t>Zakup energii (</t>
    </r>
    <r>
      <rPr>
        <b/>
        <sz val="8"/>
        <rFont val="Times New Roman"/>
        <family val="1"/>
      </rPr>
      <t xml:space="preserve">WPF - planowane) </t>
    </r>
  </si>
  <si>
    <r>
      <t>Zakup energii (</t>
    </r>
    <r>
      <rPr>
        <b/>
        <sz val="8"/>
        <rFont val="Times New Roman"/>
        <family val="1"/>
      </rPr>
      <t xml:space="preserve">WPF - realizowane) </t>
    </r>
  </si>
  <si>
    <t>Szkoły zawodowe</t>
  </si>
  <si>
    <t>B/V/1/12/1</t>
  </si>
  <si>
    <t>Prowadzenie publicznych szkół zawodowych</t>
  </si>
  <si>
    <r>
      <t xml:space="preserve">Opłaty z tytułu usług telekomunikacyjnych </t>
    </r>
    <r>
      <rPr>
        <b/>
        <sz val="8"/>
        <rFont val="Times New Roman"/>
        <family val="1"/>
      </rPr>
      <t xml:space="preserve">(WPF - planowane) </t>
    </r>
  </si>
  <si>
    <r>
      <t xml:space="preserve">Opłaty z tytułu usług telekomunikacyjnych </t>
    </r>
    <r>
      <rPr>
        <b/>
        <sz val="8"/>
        <rFont val="Times New Roman"/>
        <family val="1"/>
      </rPr>
      <t xml:space="preserve">(WPF - realizowane) </t>
    </r>
  </si>
  <si>
    <r>
      <t xml:space="preserve">Zakup energii </t>
    </r>
    <r>
      <rPr>
        <b/>
        <sz val="8"/>
        <rFont val="Times New Roman"/>
        <family val="1"/>
      </rPr>
      <t xml:space="preserve">(WPF - realizowana) </t>
    </r>
  </si>
  <si>
    <t>Zakup pozostałych usług</t>
  </si>
  <si>
    <t>Zakup usług dostępu do sieci internet</t>
  </si>
  <si>
    <t>Inne formy pomocy dla uczniów (dożywianie uczniów najuboższych) stołowki szkolne 
i przedszkolne</t>
  </si>
  <si>
    <t xml:space="preserve">Stypendia za wyniki w nauce </t>
  </si>
  <si>
    <t>* Rozdział 80195 (zadanie B/V/2/6) Kształtowanie przestrzeni</t>
  </si>
  <si>
    <t>* Rozdział 80195 (zadanie B/V/2/6) Teatr bez granic (WIE)</t>
  </si>
  <si>
    <t>* Rozdział 80195 (zadanie B/V/2/6) Malarska paleta Mendelejewa (WIE)</t>
  </si>
  <si>
    <t>* Rozdział 80195 (zadanie B/V/2/6) Zajęcia z Historii Sztuki SMOK</t>
  </si>
  <si>
    <t xml:space="preserve">Zespół Szkół Elektronicznych i Licealnych  </t>
  </si>
  <si>
    <t>SFUE/4/202
Sport i nauka</t>
  </si>
  <si>
    <t>SFUE/4/240
Nowe ścieżki w matematyce</t>
  </si>
  <si>
    <t xml:space="preserve">SFUE/4/254                                                                                                                                                                                                                                                                                  Mobilność europejska pierszym krokiem w rozwoju zawodowym młodych techników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</si>
  <si>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SFUE/4/264 Pogromcy matematyki</t>
  </si>
  <si>
    <t xml:space="preserve">                                                                                 ul. A. Felińskiego 15 
                                                                                 01-513 Warszawa</t>
  </si>
  <si>
    <t>Szkolenia pracowników niebędących członkami korpusu słuzby cywilej</t>
  </si>
  <si>
    <t xml:space="preserve">Dotacje celowe w ramach programów finansowanych z udziałem środków europejskich oraz środków, o których mowa art. 5 ust. 3 pkt 5 lit. a i b ustawy, lub płatności w ramach budżetu środków europejskich, realizowanych przez jednostki samorządu terytorialnego
</t>
  </si>
  <si>
    <t>Programy edukacyjno-oświatowe realizowane w ramach programów Unii Europejskiej</t>
  </si>
  <si>
    <t>Składki na ubezpieczenie zdrowotne oraz świadczenia dla osób nieobjętych obowiązkiemubezpieczenia zdrowotnego</t>
  </si>
  <si>
    <t>* Rozdział 80195 (zadanie B/V/2/6) Produkcja PCB maszyną CNC (WIE)</t>
  </si>
  <si>
    <t>* Rozdział 80195 (zadanie B/V/2/9/1) Podróż pamięci Treblinka</t>
  </si>
  <si>
    <t>Zespół Szkół Samochodowych i Licealnych  nr 3</t>
  </si>
  <si>
    <t>Ul. Włościańska 35</t>
  </si>
  <si>
    <t xml:space="preserve">Prowadzenie techników </t>
  </si>
  <si>
    <r>
      <t xml:space="preserve">Odprowadzanie ścieków </t>
    </r>
    <r>
      <rPr>
        <b/>
        <sz val="8"/>
        <rFont val="Times New Roman"/>
        <family val="1"/>
      </rPr>
      <t>(WPF -realizowane)</t>
    </r>
  </si>
  <si>
    <t>Opłaty na rzecz budżetów jdnostek samorządu terytorialnego</t>
  </si>
  <si>
    <t>Szkoły Branżowe I i II stopnia</t>
  </si>
  <si>
    <t>B/V/1/38/1</t>
  </si>
  <si>
    <t xml:space="preserve">Prowadzenie szkół branżowych I i II stopnia </t>
  </si>
  <si>
    <t>Prowadzenie kwalifikacyjnych kursów zawodowych w placówkach pubilcznych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</si>
  <si>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szkołąch artystycznych</t>
  </si>
  <si>
    <t>Odpisy na ZFŚS - nauczyciele emeryci</t>
  </si>
  <si>
    <t>Nagrody konkursowe *</t>
  </si>
  <si>
    <t>* rozdział 80195 - "Szkolny Budżet Partycypacyjny (SBP) "</t>
  </si>
  <si>
    <t>03-12-2018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</si>
</sst>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  <numFmt numFmtId="169" formatCode="#,##0_ ;\-#,##0\ "/>
    <numFmt numFmtId="170" formatCode="#,##0.00_ ;\-#,##0.00\ "/>
    <numFmt numFmtId="171" formatCode="#,##0.00\ _z_ł"/>
  </numFmts>
  <fonts count="33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Czcionka tekstu podstawowego"/>
      <family val="2"/>
    </font>
    <font>
      <sz val="8"/>
      <name val="Czcionka tekstu podstawowego"/>
      <family val="2"/>
    </font>
    <font>
      <b/>
      <sz val="9"/>
      <color theme="1"/>
      <name val="Czcionka tekstu podstawowego"/>
      <family val="2"/>
    </font>
    <font>
      <sz val="9"/>
      <name val="Times New Roman"/>
      <family val="1"/>
    </font>
    <font>
      <b/>
      <sz val="8"/>
      <color theme="1"/>
      <name val="Czcionka tekstu podstawowego"/>
      <family val="2"/>
    </font>
    <font>
      <b/>
      <sz val="11"/>
      <color rgb="FFFF0000"/>
      <name val="Czcionka tekstu podstawowego"/>
      <family val="2"/>
    </font>
    <font>
      <sz val="8"/>
      <color rgb="FFFF0000"/>
      <name val="Czcionka tekstu podstawowego"/>
      <family val="2"/>
    </font>
    <font>
      <sz val="11"/>
      <name val="Czcionka tekstu podstawowego"/>
      <family val="2"/>
    </font>
    <font>
      <b/>
      <u val="single"/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9"/>
      <name val="Czcionka tekstu podstawowego"/>
      <family val="2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Czcionka tekstu podstawowego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6" fillId="0" borderId="0" xfId="0" applyFont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1" fontId="10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2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0" xfId="0" applyAlignment="1">
      <alignment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0" xfId="0" applyFont="1"/>
    <xf numFmtId="0" fontId="5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41" fontId="10" fillId="0" borderId="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166" fontId="7" fillId="0" borderId="12" xfId="0" applyNumberFormat="1" applyFont="1" applyBorder="1"/>
    <xf numFmtId="41" fontId="10" fillId="0" borderId="0" xfId="0" applyNumberFormat="1" applyFont="1" applyBorder="1" applyAlignment="1">
      <alignment/>
    </xf>
    <xf numFmtId="0" fontId="0" fillId="0" borderId="0" xfId="0" applyBorder="1"/>
    <xf numFmtId="167" fontId="0" fillId="0" borderId="0" xfId="0" applyNumberFormat="1"/>
    <xf numFmtId="166" fontId="10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66" fontId="5" fillId="0" borderId="0" xfId="0" applyNumberFormat="1" applyFont="1" applyBorder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 shrinkToFit="1"/>
    </xf>
    <xf numFmtId="41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1" fontId="1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4" fontId="16" fillId="0" borderId="0" xfId="0" applyNumberFormat="1" applyFont="1"/>
    <xf numFmtId="0" fontId="7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41" fontId="11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1" fontId="10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4" fillId="0" borderId="1" xfId="0" applyFont="1" applyBorder="1"/>
    <xf numFmtId="41" fontId="1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1" fontId="8" fillId="0" borderId="1" xfId="0" applyNumberFormat="1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1" fontId="10" fillId="0" borderId="1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41" fontId="8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41" fontId="10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21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right" vertical="center"/>
    </xf>
    <xf numFmtId="169" fontId="10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0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1" fontId="15" fillId="0" borderId="1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1" fontId="12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41" fontId="8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/>
    <xf numFmtId="41" fontId="14" fillId="0" borderId="1" xfId="0" applyNumberFormat="1" applyFont="1" applyBorder="1"/>
    <xf numFmtId="0" fontId="13" fillId="0" borderId="3" xfId="0" applyFont="1" applyBorder="1"/>
    <xf numFmtId="0" fontId="11" fillId="0" borderId="0" xfId="0" applyFont="1" applyBorder="1" applyAlignment="1">
      <alignment horizontal="center" vertical="center"/>
    </xf>
    <xf numFmtId="41" fontId="8" fillId="0" borderId="1" xfId="0" applyNumberFormat="1" applyFont="1" applyBorder="1"/>
    <xf numFmtId="0" fontId="11" fillId="0" borderId="0" xfId="0" applyFont="1"/>
    <xf numFmtId="3" fontId="13" fillId="0" borderId="0" xfId="0" applyNumberFormat="1" applyFont="1"/>
    <xf numFmtId="3" fontId="11" fillId="0" borderId="0" xfId="0" applyNumberFormat="1" applyFont="1"/>
    <xf numFmtId="0" fontId="5" fillId="0" borderId="3" xfId="0" applyFont="1" applyBorder="1"/>
    <xf numFmtId="41" fontId="14" fillId="0" borderId="1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9" fontId="10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7" fontId="11" fillId="0" borderId="0" xfId="0" applyNumberFormat="1" applyFont="1" applyBorder="1"/>
    <xf numFmtId="167" fontId="15" fillId="0" borderId="0" xfId="0" applyNumberFormat="1" applyFont="1" applyBorder="1"/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6" fontId="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1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vertical="center" wrapText="1"/>
    </xf>
    <xf numFmtId="41" fontId="13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2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1" applyFont="1">
      <alignment/>
      <protection/>
    </xf>
    <xf numFmtId="0" fontId="4" fillId="0" borderId="0" xfId="20" applyFont="1" applyBorder="1">
      <alignment/>
      <protection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right"/>
      <protection/>
    </xf>
    <xf numFmtId="14" fontId="16" fillId="0" borderId="0" xfId="21" applyNumberFormat="1" applyFont="1">
      <alignment/>
      <protection/>
    </xf>
    <xf numFmtId="0" fontId="10" fillId="0" borderId="0" xfId="21" applyFont="1">
      <alignment/>
      <protection/>
    </xf>
    <xf numFmtId="165" fontId="4" fillId="0" borderId="0" xfId="21" applyNumberFormat="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2" fillId="0" borderId="0" xfId="21" applyFont="1" applyAlignment="1">
      <alignment horizontal="left" indent="3"/>
      <protection/>
    </xf>
    <xf numFmtId="0" fontId="4" fillId="0" borderId="0" xfId="21" applyFont="1" applyAlignment="1">
      <alignment horizontal="left" indent="3"/>
      <protection/>
    </xf>
    <xf numFmtId="0" fontId="28" fillId="0" borderId="5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41" fontId="8" fillId="0" borderId="1" xfId="21" applyNumberFormat="1" applyFont="1" applyBorder="1" applyAlignment="1">
      <alignment/>
      <protection/>
    </xf>
    <xf numFmtId="41" fontId="10" fillId="0" borderId="1" xfId="21" applyNumberFormat="1" applyFont="1" applyBorder="1" applyAlignment="1">
      <alignment/>
      <protection/>
    </xf>
    <xf numFmtId="0" fontId="5" fillId="0" borderId="1" xfId="21" applyFont="1" applyFill="1" applyBorder="1">
      <alignment/>
      <protection/>
    </xf>
    <xf numFmtId="0" fontId="5" fillId="0" borderId="7" xfId="21" applyFont="1" applyFill="1" applyBorder="1">
      <alignment/>
      <protection/>
    </xf>
    <xf numFmtId="0" fontId="28" fillId="0" borderId="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 shrinkToFit="1"/>
      <protection/>
    </xf>
    <xf numFmtId="0" fontId="22" fillId="0" borderId="0" xfId="21" applyFont="1">
      <alignment/>
      <protection/>
    </xf>
    <xf numFmtId="3" fontId="5" fillId="0" borderId="1" xfId="21" applyNumberFormat="1" applyFont="1" applyFill="1" applyBorder="1">
      <alignment/>
      <protection/>
    </xf>
    <xf numFmtId="3" fontId="5" fillId="0" borderId="7" xfId="21" applyNumberFormat="1" applyFont="1" applyFill="1" applyBorder="1">
      <alignment/>
      <protection/>
    </xf>
    <xf numFmtId="0" fontId="7" fillId="0" borderId="2" xfId="21" applyFont="1" applyBorder="1" applyAlignment="1">
      <alignment horizontal="center" vertical="center" wrapText="1"/>
      <protection/>
    </xf>
    <xf numFmtId="41" fontId="15" fillId="0" borderId="1" xfId="21" applyNumberFormat="1" applyFont="1" applyBorder="1" applyAlignment="1">
      <alignment vertical="center"/>
      <protection/>
    </xf>
    <xf numFmtId="0" fontId="12" fillId="0" borderId="0" xfId="21" applyFont="1">
      <alignment/>
      <protection/>
    </xf>
    <xf numFmtId="0" fontId="13" fillId="0" borderId="2" xfId="21" applyFont="1" applyBorder="1">
      <alignment/>
      <protection/>
    </xf>
    <xf numFmtId="0" fontId="7" fillId="0" borderId="11" xfId="21" applyFont="1" applyBorder="1" applyAlignment="1">
      <alignment horizontal="center" vertical="center" wrapText="1"/>
      <protection/>
    </xf>
    <xf numFmtId="41" fontId="15" fillId="0" borderId="1" xfId="21" applyNumberFormat="1" applyFont="1" applyBorder="1" applyAlignment="1">
      <alignment vertical="center" wrapText="1"/>
      <protection/>
    </xf>
    <xf numFmtId="0" fontId="4" fillId="0" borderId="3" xfId="21" applyFont="1" applyBorder="1">
      <alignment/>
      <protection/>
    </xf>
    <xf numFmtId="0" fontId="5" fillId="0" borderId="5" xfId="21" applyFont="1" applyBorder="1" applyAlignment="1">
      <alignment wrapText="1"/>
      <protection/>
    </xf>
    <xf numFmtId="41" fontId="8" fillId="0" borderId="1" xfId="21" applyNumberFormat="1" applyFont="1" applyBorder="1" applyAlignment="1">
      <alignment vertical="center" wrapText="1"/>
      <protection/>
    </xf>
    <xf numFmtId="0" fontId="5" fillId="0" borderId="6" xfId="21" applyFont="1" applyBorder="1" applyAlignment="1">
      <alignment wrapText="1"/>
      <protection/>
    </xf>
    <xf numFmtId="0" fontId="10" fillId="0" borderId="1" xfId="21" applyFont="1" applyBorder="1" applyAlignment="1">
      <alignment horizontal="left" vertical="center"/>
      <protection/>
    </xf>
    <xf numFmtId="41" fontId="10" fillId="0" borderId="1" xfId="21" applyNumberFormat="1" applyFont="1" applyBorder="1">
      <alignment/>
      <protection/>
    </xf>
    <xf numFmtId="0" fontId="5" fillId="0" borderId="0" xfId="21" applyFont="1" applyFill="1">
      <alignment/>
      <protection/>
    </xf>
    <xf numFmtId="0" fontId="14" fillId="0" borderId="1" xfId="21" applyFont="1" applyBorder="1" applyAlignment="1">
      <alignment horizontal="left" vertical="center"/>
      <protection/>
    </xf>
    <xf numFmtId="41" fontId="14" fillId="0" borderId="1" xfId="21" applyNumberFormat="1" applyFont="1" applyBorder="1" applyAlignment="1">
      <alignment horizontal="right"/>
      <protection/>
    </xf>
    <xf numFmtId="166" fontId="6" fillId="0" borderId="0" xfId="20" applyNumberFormat="1" applyFont="1" applyAlignment="1">
      <alignment vertical="center"/>
      <protection/>
    </xf>
    <xf numFmtId="0" fontId="11" fillId="0" borderId="1" xfId="21" applyFont="1" applyBorder="1">
      <alignment/>
      <protection/>
    </xf>
    <xf numFmtId="41" fontId="8" fillId="0" borderId="1" xfId="21" applyNumberFormat="1" applyFont="1" applyFill="1" applyBorder="1" applyAlignment="1">
      <alignment horizontal="right" vertical="center"/>
      <protection/>
    </xf>
    <xf numFmtId="41" fontId="8" fillId="0" borderId="8" xfId="21" applyNumberFormat="1" applyFont="1" applyFill="1" applyBorder="1" applyAlignment="1">
      <alignment horizontal="right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12" xfId="21" applyBorder="1">
      <alignment/>
      <protection/>
    </xf>
    <xf numFmtId="171" fontId="6" fillId="0" borderId="0" xfId="21" applyNumberFormat="1" applyFont="1">
      <alignment/>
      <protection/>
    </xf>
    <xf numFmtId="41" fontId="0" fillId="0" borderId="0" xfId="21" applyNumberFormat="1">
      <alignment/>
      <protection/>
    </xf>
    <xf numFmtId="171" fontId="22" fillId="0" borderId="0" xfId="21" applyNumberFormat="1" applyFont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171" fontId="5" fillId="0" borderId="0" xfId="21" applyNumberFormat="1" applyFont="1">
      <alignment/>
      <protection/>
    </xf>
    <xf numFmtId="0" fontId="8" fillId="0" borderId="1" xfId="21" applyFont="1" applyFill="1" applyBorder="1" applyAlignment="1">
      <alignment horizontal="center" vertical="center"/>
      <protection/>
    </xf>
    <xf numFmtId="41" fontId="10" fillId="0" borderId="1" xfId="21" applyNumberFormat="1" applyFont="1" applyFill="1" applyBorder="1">
      <alignment/>
      <protection/>
    </xf>
    <xf numFmtId="0" fontId="10" fillId="0" borderId="7" xfId="21" applyFont="1" applyBorder="1" applyAlignment="1">
      <alignment horizontal="left" vertical="center" wrapText="1"/>
      <protection/>
    </xf>
    <xf numFmtId="0" fontId="29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41" fontId="10" fillId="0" borderId="1" xfId="21" applyNumberFormat="1" applyFont="1" applyBorder="1" applyAlignment="1">
      <alignment wrapText="1"/>
      <protection/>
    </xf>
    <xf numFmtId="0" fontId="5" fillId="0" borderId="11" xfId="21" applyFont="1" applyBorder="1" applyAlignment="1">
      <alignment wrapText="1"/>
      <protection/>
    </xf>
    <xf numFmtId="0" fontId="13" fillId="0" borderId="3" xfId="21" applyFont="1" applyBorder="1" applyAlignment="1">
      <alignment/>
      <protection/>
    </xf>
    <xf numFmtId="41" fontId="15" fillId="0" borderId="1" xfId="21" applyNumberFormat="1" applyFont="1" applyBorder="1" applyAlignment="1">
      <alignment wrapText="1"/>
      <protection/>
    </xf>
    <xf numFmtId="0" fontId="12" fillId="0" borderId="0" xfId="21" applyFont="1" applyAlignment="1">
      <alignment/>
      <protection/>
    </xf>
    <xf numFmtId="41" fontId="14" fillId="0" borderId="1" xfId="21" applyNumberFormat="1" applyFont="1" applyBorder="1">
      <alignment/>
      <protection/>
    </xf>
    <xf numFmtId="41" fontId="6" fillId="0" borderId="0" xfId="21" applyNumberFormat="1" applyFont="1">
      <alignment/>
      <protection/>
    </xf>
    <xf numFmtId="0" fontId="7" fillId="0" borderId="3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wrapText="1"/>
      <protection/>
    </xf>
    <xf numFmtId="0" fontId="13" fillId="0" borderId="3" xfId="21" applyFont="1" applyBorder="1">
      <alignment/>
      <protection/>
    </xf>
    <xf numFmtId="0" fontId="7" fillId="0" borderId="2" xfId="21" applyFont="1" applyBorder="1" applyAlignment="1">
      <alignment wrapText="1"/>
      <protection/>
    </xf>
    <xf numFmtId="0" fontId="5" fillId="0" borderId="9" xfId="21" applyFont="1" applyBorder="1" applyAlignment="1">
      <alignment wrapText="1"/>
      <protection/>
    </xf>
    <xf numFmtId="41" fontId="15" fillId="0" borderId="1" xfId="21" applyNumberFormat="1" applyFont="1" applyBorder="1" applyAlignment="1">
      <alignment horizontal="right" vertical="center"/>
      <protection/>
    </xf>
    <xf numFmtId="41" fontId="8" fillId="0" borderId="1" xfId="21" applyNumberFormat="1" applyFont="1" applyBorder="1" applyAlignment="1">
      <alignment horizontal="right" vertical="center"/>
      <protection/>
    </xf>
    <xf numFmtId="0" fontId="4" fillId="0" borderId="9" xfId="21" applyFont="1" applyBorder="1">
      <alignment/>
      <protection/>
    </xf>
    <xf numFmtId="0" fontId="7" fillId="0" borderId="2" xfId="21" applyFont="1" applyBorder="1" applyAlignment="1">
      <alignment horizontal="center" vertical="center" wrapText="1" shrinkToFi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 shrinkToFit="1"/>
      <protection/>
    </xf>
    <xf numFmtId="0" fontId="7" fillId="0" borderId="6" xfId="21" applyFont="1" applyBorder="1" applyAlignment="1">
      <alignment horizontal="center" vertical="center" wrapText="1" shrinkToFit="1"/>
      <protection/>
    </xf>
    <xf numFmtId="0" fontId="8" fillId="0" borderId="1" xfId="21" applyFont="1" applyBorder="1" applyAlignment="1">
      <alignment horizontal="center" wrapText="1"/>
      <protection/>
    </xf>
    <xf numFmtId="0" fontId="10" fillId="0" borderId="1" xfId="21" applyFont="1" applyBorder="1" applyAlignment="1">
      <alignment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10" fillId="0" borderId="1" xfId="20" applyFont="1" applyBorder="1">
      <alignment/>
      <protection/>
    </xf>
    <xf numFmtId="0" fontId="22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171" fontId="6" fillId="0" borderId="0" xfId="21" applyNumberFormat="1" applyFont="1" applyAlignment="1">
      <alignment vertical="center"/>
      <protection/>
    </xf>
    <xf numFmtId="0" fontId="7" fillId="0" borderId="8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vertical="center" wrapText="1"/>
      <protection/>
    </xf>
    <xf numFmtId="0" fontId="5" fillId="0" borderId="7" xfId="21" applyFont="1" applyBorder="1" applyAlignment="1">
      <alignment vertical="center" wrapText="1"/>
      <protection/>
    </xf>
    <xf numFmtId="41" fontId="10" fillId="0" borderId="1" xfId="21" applyNumberFormat="1" applyFont="1" applyBorder="1" applyAlignment="1">
      <alignment horizontal="righ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5" xfId="21" applyFont="1" applyBorder="1" applyAlignment="1">
      <alignment horizontal="left"/>
      <protection/>
    </xf>
    <xf numFmtId="0" fontId="11" fillId="0" borderId="6" xfId="21" applyFont="1" applyBorder="1" applyAlignment="1">
      <alignment horizontal="left"/>
      <protection/>
    </xf>
    <xf numFmtId="0" fontId="11" fillId="0" borderId="11" xfId="21" applyFont="1" applyBorder="1" applyAlignment="1">
      <alignment horizontal="left"/>
      <protection/>
    </xf>
    <xf numFmtId="0" fontId="5" fillId="0" borderId="5" xfId="21" applyFont="1" applyBorder="1">
      <alignment/>
      <protection/>
    </xf>
    <xf numFmtId="41" fontId="12" fillId="0" borderId="0" xfId="21" applyNumberFormat="1" applyFont="1">
      <alignment/>
      <protection/>
    </xf>
    <xf numFmtId="0" fontId="5" fillId="0" borderId="6" xfId="21" applyFont="1" applyBorder="1">
      <alignment/>
      <protection/>
    </xf>
    <xf numFmtId="0" fontId="12" fillId="0" borderId="0" xfId="21" applyFont="1" applyBorder="1">
      <alignment/>
      <protection/>
    </xf>
    <xf numFmtId="41" fontId="22" fillId="0" borderId="0" xfId="21" applyNumberFormat="1" applyFont="1">
      <alignment/>
      <protection/>
    </xf>
    <xf numFmtId="41" fontId="30" fillId="0" borderId="0" xfId="21" applyNumberFormat="1" applyFont="1" applyBorder="1" applyAlignment="1">
      <alignment/>
      <protection/>
    </xf>
    <xf numFmtId="0" fontId="5" fillId="0" borderId="3" xfId="21" applyFont="1" applyBorder="1">
      <alignment/>
      <protection/>
    </xf>
    <xf numFmtId="0" fontId="0" fillId="0" borderId="0" xfId="21" applyBorder="1">
      <alignment/>
      <protection/>
    </xf>
    <xf numFmtId="0" fontId="5" fillId="0" borderId="3" xfId="21" applyFont="1" applyBorder="1" applyAlignment="1">
      <alignment wrapText="1"/>
      <protection/>
    </xf>
    <xf numFmtId="0" fontId="5" fillId="0" borderId="8" xfId="21" applyFont="1" applyBorder="1" applyAlignment="1">
      <alignment wrapText="1"/>
      <protection/>
    </xf>
    <xf numFmtId="0" fontId="5" fillId="0" borderId="2" xfId="21" applyFont="1" applyBorder="1" applyAlignment="1">
      <alignment wrapText="1"/>
      <protection/>
    </xf>
    <xf numFmtId="41" fontId="10" fillId="0" borderId="1" xfId="21" applyNumberFormat="1" applyFont="1" applyBorder="1" applyAlignment="1">
      <alignment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wrapText="1"/>
      <protection/>
    </xf>
    <xf numFmtId="0" fontId="6" fillId="0" borderId="2" xfId="21" applyFont="1" applyBorder="1" applyAlignment="1">
      <alignment wrapText="1"/>
      <protection/>
    </xf>
    <xf numFmtId="0" fontId="6" fillId="0" borderId="9" xfId="21" applyFont="1" applyBorder="1" applyAlignment="1">
      <alignment wrapText="1"/>
      <protection/>
    </xf>
    <xf numFmtId="0" fontId="6" fillId="0" borderId="1" xfId="21" applyFont="1" applyBorder="1" applyAlignment="1">
      <alignment wrapText="1"/>
      <protection/>
    </xf>
    <xf numFmtId="0" fontId="22" fillId="0" borderId="0" xfId="21" applyFont="1" applyAlignment="1">
      <alignment horizontal="left" vertical="center"/>
      <protection/>
    </xf>
    <xf numFmtId="0" fontId="6" fillId="0" borderId="11" xfId="21" applyFont="1" applyBorder="1" applyAlignment="1">
      <alignment wrapText="1"/>
      <protection/>
    </xf>
    <xf numFmtId="0" fontId="0" fillId="0" borderId="3" xfId="21" applyBorder="1">
      <alignment/>
      <protection/>
    </xf>
    <xf numFmtId="41" fontId="31" fillId="0" borderId="0" xfId="21" applyNumberFormat="1" applyFont="1" applyBorder="1" applyAlignment="1">
      <alignment vertical="center" wrapText="1"/>
      <protection/>
    </xf>
    <xf numFmtId="0" fontId="27" fillId="0" borderId="0" xfId="21" applyFont="1" applyBorder="1">
      <alignment/>
      <protection/>
    </xf>
    <xf numFmtId="0" fontId="0" fillId="0" borderId="9" xfId="21" applyBorder="1">
      <alignment/>
      <protection/>
    </xf>
    <xf numFmtId="0" fontId="26" fillId="0" borderId="0" xfId="20" applyAlignment="1">
      <alignment/>
      <protection/>
    </xf>
    <xf numFmtId="170" fontId="10" fillId="0" borderId="0" xfId="20" applyNumberFormat="1" applyFont="1" applyBorder="1" applyAlignment="1">
      <alignment horizontal="right" vertical="center"/>
      <protection/>
    </xf>
    <xf numFmtId="0" fontId="13" fillId="0" borderId="0" xfId="20" applyFont="1" applyAlignment="1">
      <alignment horizontal="left" vertical="center"/>
      <protection/>
    </xf>
    <xf numFmtId="0" fontId="5" fillId="0" borderId="0" xfId="20" applyFont="1" applyAlignment="1">
      <alignment/>
      <protection/>
    </xf>
    <xf numFmtId="170" fontId="8" fillId="0" borderId="12" xfId="20" applyNumberFormat="1" applyFont="1" applyBorder="1" applyAlignment="1">
      <alignment vertical="center"/>
      <protection/>
    </xf>
    <xf numFmtId="0" fontId="26" fillId="0" borderId="0" xfId="20" applyAlignment="1">
      <alignment horizontal="left" vertical="center" wrapText="1"/>
      <protection/>
    </xf>
    <xf numFmtId="2" fontId="25" fillId="0" borderId="0" xfId="20" applyNumberFormat="1" applyFont="1" applyAlignment="1">
      <alignment horizontal="left"/>
      <protection/>
    </xf>
    <xf numFmtId="41" fontId="15" fillId="0" borderId="0" xfId="21" applyNumberFormat="1" applyFont="1" applyBorder="1" applyAlignment="1">
      <alignment vertical="center" wrapText="1"/>
      <protection/>
    </xf>
    <xf numFmtId="0" fontId="13" fillId="0" borderId="0" xfId="21" applyFont="1">
      <alignment/>
      <protection/>
    </xf>
    <xf numFmtId="170" fontId="8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41" fontId="8" fillId="0" borderId="0" xfId="21" applyNumberFormat="1" applyFont="1" applyBorder="1" applyAlignment="1">
      <alignment vertical="center" wrapText="1"/>
      <protection/>
    </xf>
    <xf numFmtId="0" fontId="10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41" fontId="10" fillId="0" borderId="0" xfId="21" applyNumberFormat="1" applyFont="1" applyBorder="1" applyAlignment="1">
      <alignment/>
      <protection/>
    </xf>
    <xf numFmtId="0" fontId="8" fillId="0" borderId="0" xfId="21" applyFont="1" applyBorder="1" applyAlignment="1">
      <alignment horizontal="center"/>
      <protection/>
    </xf>
    <xf numFmtId="167" fontId="0" fillId="0" borderId="0" xfId="21" applyNumberFormat="1">
      <alignment/>
      <protection/>
    </xf>
    <xf numFmtId="41" fontId="10" fillId="0" borderId="0" xfId="21" applyNumberFormat="1" applyFont="1" applyBorder="1" applyAlignment="1">
      <alignment vertical="center" wrapText="1"/>
      <protection/>
    </xf>
    <xf numFmtId="0" fontId="5" fillId="0" borderId="0" xfId="20" applyFont="1" applyAlignment="1">
      <alignment horizontal="left"/>
      <protection/>
    </xf>
    <xf numFmtId="0" fontId="25" fillId="0" borderId="0" xfId="20" applyFont="1" applyAlignment="1">
      <alignment horizontal="left"/>
      <protection/>
    </xf>
    <xf numFmtId="0" fontId="24" fillId="0" borderId="0" xfId="21" applyFont="1" applyBorder="1">
      <alignment/>
      <protection/>
    </xf>
    <xf numFmtId="0" fontId="26" fillId="0" borderId="0" xfId="20" applyBorder="1" applyAlignment="1">
      <alignment/>
      <protection/>
    </xf>
    <xf numFmtId="0" fontId="13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/>
      <protection/>
    </xf>
    <xf numFmtId="170" fontId="8" fillId="0" borderId="0" xfId="20" applyNumberFormat="1" applyFont="1" applyBorder="1" applyAlignment="1">
      <alignment vertical="center"/>
      <protection/>
    </xf>
    <xf numFmtId="0" fontId="26" fillId="0" borderId="0" xfId="20" applyBorder="1" applyAlignment="1">
      <alignment horizontal="left" vertical="center" wrapText="1"/>
      <protection/>
    </xf>
    <xf numFmtId="2" fontId="25" fillId="0" borderId="0" xfId="20" applyNumberFormat="1" applyFont="1" applyBorder="1" applyAlignment="1">
      <alignment horizontal="left"/>
      <protection/>
    </xf>
    <xf numFmtId="0" fontId="7" fillId="0" borderId="0" xfId="20" applyFont="1" applyBorder="1" applyAlignment="1">
      <alignment/>
      <protection/>
    </xf>
    <xf numFmtId="167" fontId="0" fillId="0" borderId="0" xfId="21" applyNumberFormat="1" applyBorder="1">
      <alignment/>
      <protection/>
    </xf>
    <xf numFmtId="0" fontId="5" fillId="0" borderId="0" xfId="20" applyFont="1" applyBorder="1" applyAlignment="1">
      <alignment horizontal="left"/>
      <protection/>
    </xf>
    <xf numFmtId="166" fontId="5" fillId="0" borderId="0" xfId="21" applyNumberFormat="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10" fillId="0" borderId="0" xfId="21" applyNumberFormat="1" applyFont="1" applyBorder="1" applyAlignment="1">
      <alignment/>
      <protection/>
    </xf>
    <xf numFmtId="166" fontId="7" fillId="0" borderId="0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right"/>
      <protection/>
    </xf>
    <xf numFmtId="0" fontId="10" fillId="0" borderId="0" xfId="21" applyFont="1" applyBorder="1" applyAlignment="1">
      <alignment horizontal="center"/>
      <protection/>
    </xf>
    <xf numFmtId="0" fontId="5" fillId="0" borderId="0" xfId="21" applyFont="1">
      <alignment/>
      <protection/>
    </xf>
    <xf numFmtId="166" fontId="0" fillId="0" borderId="0" xfId="21" applyNumberFormat="1">
      <alignment/>
      <protection/>
    </xf>
    <xf numFmtId="166" fontId="6" fillId="0" borderId="0" xfId="21" applyNumberFormat="1" applyFont="1" applyBorder="1">
      <alignment/>
      <protection/>
    </xf>
    <xf numFmtId="0" fontId="11" fillId="0" borderId="3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41" fontId="0" fillId="0" borderId="0" xfId="0" applyNumberFormat="1"/>
    <xf numFmtId="0" fontId="8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3" fontId="13" fillId="0" borderId="15" xfId="0" applyNumberFormat="1" applyFont="1" applyBorder="1"/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wrapText="1" shrinkToFit="1"/>
    </xf>
    <xf numFmtId="41" fontId="15" fillId="0" borderId="1" xfId="0" applyNumberFormat="1" applyFont="1" applyBorder="1" applyAlignment="1">
      <alignment/>
    </xf>
    <xf numFmtId="41" fontId="7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1" fontId="10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169" fontId="1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/>
    </xf>
    <xf numFmtId="41" fontId="23" fillId="0" borderId="0" xfId="0" applyNumberFormat="1" applyFont="1" applyBorder="1" applyAlignment="1">
      <alignment horizontal="center" vertical="center"/>
    </xf>
    <xf numFmtId="41" fontId="15" fillId="0" borderId="1" xfId="0" applyNumberFormat="1" applyFont="1" applyBorder="1" applyAlignment="1">
      <alignment wrapText="1"/>
    </xf>
    <xf numFmtId="41" fontId="29" fillId="0" borderId="0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41" fontId="23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 horizontal="center" vertical="center" wrapText="1"/>
    </xf>
    <xf numFmtId="41" fontId="15" fillId="0" borderId="1" xfId="0" applyNumberFormat="1" applyFont="1" applyBorder="1" applyAlignment="1">
      <alignment horizontal="right"/>
    </xf>
    <xf numFmtId="0" fontId="32" fillId="0" borderId="0" xfId="0" applyFont="1" applyAlignment="1">
      <alignment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0" fontId="0" fillId="0" borderId="11" xfId="0" applyBorder="1" applyAlignment="1">
      <alignment/>
    </xf>
    <xf numFmtId="41" fontId="23" fillId="0" borderId="0" xfId="0" applyNumberFormat="1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1" fontId="13" fillId="0" borderId="1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5" xfId="0" applyFont="1" applyBorder="1"/>
    <xf numFmtId="0" fontId="5" fillId="0" borderId="9" xfId="0" applyFont="1" applyBorder="1"/>
    <xf numFmtId="0" fontId="4" fillId="0" borderId="2" xfId="0" applyFont="1" applyBorder="1"/>
    <xf numFmtId="0" fontId="2" fillId="0" borderId="3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11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2" fontId="7" fillId="0" borderId="7" xfId="0" applyNumberFormat="1" applyFont="1" applyBorder="1" applyAlignment="1">
      <alignment horizontal="left" wrapText="1"/>
    </xf>
    <xf numFmtId="2" fontId="7" fillId="0" borderId="8" xfId="0" applyNumberFormat="1" applyFont="1" applyBorder="1" applyAlignment="1">
      <alignment horizontal="left" wrapText="1"/>
    </xf>
    <xf numFmtId="0" fontId="7" fillId="0" borderId="7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2" xfId="0" applyFont="1" applyBorder="1" applyAlignment="1">
      <alignment/>
    </xf>
    <xf numFmtId="0" fontId="16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center" vertical="center" wrapText="1"/>
    </xf>
    <xf numFmtId="41" fontId="10" fillId="0" borderId="9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7" fillId="0" borderId="7" xfId="0" applyNumberFormat="1" applyFont="1" applyFill="1" applyBorder="1" applyAlignment="1">
      <alignment horizontal="left" vertical="center" wrapText="1"/>
    </xf>
    <xf numFmtId="166" fontId="7" fillId="0" borderId="8" xfId="0" applyNumberFormat="1" applyFont="1" applyFill="1" applyBorder="1" applyAlignment="1">
      <alignment horizontal="left" vertical="center" wrapText="1"/>
    </xf>
    <xf numFmtId="0" fontId="11" fillId="0" borderId="0" xfId="20" applyFont="1" applyBorder="1" applyAlignment="1">
      <alignment horizontal="left" vertical="center" wrapText="1"/>
      <protection/>
    </xf>
    <xf numFmtId="0" fontId="26" fillId="0" borderId="0" xfId="20" applyBorder="1" applyAlignment="1">
      <alignment horizontal="left" vertical="center" wrapText="1"/>
      <protection/>
    </xf>
    <xf numFmtId="0" fontId="11" fillId="0" borderId="7" xfId="21" applyFont="1" applyBorder="1" applyAlignment="1">
      <alignment horizontal="center"/>
      <protection/>
    </xf>
    <xf numFmtId="0" fontId="11" fillId="0" borderId="14" xfId="21" applyFont="1" applyBorder="1" applyAlignment="1">
      <alignment horizontal="center"/>
      <protection/>
    </xf>
    <xf numFmtId="0" fontId="11" fillId="0" borderId="8" xfId="21" applyFont="1" applyBorder="1" applyAlignment="1">
      <alignment horizontal="center"/>
      <protection/>
    </xf>
    <xf numFmtId="0" fontId="11" fillId="0" borderId="0" xfId="20" applyFont="1" applyAlignment="1">
      <alignment horizontal="left" vertical="center" wrapText="1"/>
      <protection/>
    </xf>
    <xf numFmtId="0" fontId="26" fillId="0" borderId="0" xfId="20" applyAlignment="1">
      <alignment horizontal="left" vertical="center" wrapText="1"/>
      <protection/>
    </xf>
    <xf numFmtId="0" fontId="7" fillId="0" borderId="7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left" vertical="center" wrapText="1"/>
      <protection/>
    </xf>
    <xf numFmtId="0" fontId="0" fillId="0" borderId="8" xfId="21" applyBorder="1" applyAlignment="1">
      <alignment horizontal="left" vertical="center" wrapText="1"/>
      <protection/>
    </xf>
    <xf numFmtId="0" fontId="7" fillId="0" borderId="8" xfId="21" applyFont="1" applyFill="1" applyBorder="1" applyAlignment="1">
      <alignment horizontal="left" vertical="center" wrapText="1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26" fillId="0" borderId="3" xfId="20" applyBorder="1" applyAlignment="1">
      <alignment horizontal="center" vertical="center" wrapText="1"/>
      <protection/>
    </xf>
    <xf numFmtId="0" fontId="26" fillId="0" borderId="9" xfId="20" applyBorder="1" applyAlignment="1">
      <alignment horizontal="center" vertical="center" wrapText="1"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left" vertical="center" wrapText="1"/>
      <protection/>
    </xf>
    <xf numFmtId="0" fontId="11" fillId="0" borderId="14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center" vertical="center" wrapText="1" shrinkToFit="1"/>
      <protection/>
    </xf>
    <xf numFmtId="0" fontId="7" fillId="0" borderId="3" xfId="21" applyFont="1" applyBorder="1" applyAlignment="1">
      <alignment horizontal="center" vertical="center" wrapText="1" shrinkToFit="1"/>
      <protection/>
    </xf>
    <xf numFmtId="0" fontId="7" fillId="0" borderId="9" xfId="21" applyFont="1" applyBorder="1" applyAlignment="1">
      <alignment horizontal="center" vertical="center" wrapText="1" shrinkToFit="1"/>
      <protection/>
    </xf>
    <xf numFmtId="0" fontId="11" fillId="0" borderId="7" xfId="20" applyFont="1" applyBorder="1" applyAlignment="1">
      <alignment horizontal="left" vertical="center" wrapText="1"/>
      <protection/>
    </xf>
    <xf numFmtId="0" fontId="11" fillId="0" borderId="14" xfId="20" applyFont="1" applyBorder="1" applyAlignment="1">
      <alignment horizontal="left" vertical="center" wrapText="1"/>
      <protection/>
    </xf>
    <xf numFmtId="0" fontId="11" fillId="0" borderId="8" xfId="20" applyFont="1" applyBorder="1" applyAlignment="1">
      <alignment horizontal="left" vertical="center" wrapText="1"/>
      <protection/>
    </xf>
    <xf numFmtId="0" fontId="7" fillId="0" borderId="7" xfId="20" applyFont="1" applyFill="1" applyBorder="1" applyAlignment="1">
      <alignment horizontal="left" vertical="center" wrapText="1"/>
      <protection/>
    </xf>
    <xf numFmtId="0" fontId="7" fillId="0" borderId="8" xfId="20" applyFont="1" applyFill="1" applyBorder="1" applyAlignment="1">
      <alignment horizontal="left" vertical="center" wrapText="1"/>
      <protection/>
    </xf>
    <xf numFmtId="0" fontId="7" fillId="0" borderId="8" xfId="21" applyFont="1" applyBorder="1" applyAlignment="1">
      <alignment horizontal="left" vertical="center" wrapText="1"/>
      <protection/>
    </xf>
    <xf numFmtId="0" fontId="7" fillId="0" borderId="7" xfId="21" applyFont="1" applyBorder="1" applyAlignment="1">
      <alignment horizontal="left" vertical="center" wrapText="1"/>
      <protection/>
    </xf>
    <xf numFmtId="0" fontId="5" fillId="0" borderId="5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1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11" fillId="0" borderId="7" xfId="20" applyFont="1" applyFill="1" applyBorder="1" applyAlignment="1">
      <alignment horizontal="left" wrapText="1"/>
      <protection/>
    </xf>
    <xf numFmtId="0" fontId="11" fillId="0" borderId="14" xfId="20" applyFont="1" applyFill="1" applyBorder="1" applyAlignment="1">
      <alignment horizontal="left" wrapText="1"/>
      <protection/>
    </xf>
    <xf numFmtId="0" fontId="11" fillId="0" borderId="8" xfId="20" applyFont="1" applyFill="1" applyBorder="1" applyAlignment="1">
      <alignment horizontal="left" wrapText="1"/>
      <protection/>
    </xf>
    <xf numFmtId="0" fontId="5" fillId="0" borderId="3" xfId="21" applyFont="1" applyBorder="1" applyAlignment="1">
      <alignment wrapText="1"/>
      <protection/>
    </xf>
    <xf numFmtId="0" fontId="26" fillId="0" borderId="3" xfId="20" applyBorder="1" applyAlignment="1">
      <alignment wrapText="1"/>
      <protection/>
    </xf>
    <xf numFmtId="0" fontId="26" fillId="0" borderId="9" xfId="20" applyBorder="1" applyAlignment="1">
      <alignment wrapText="1"/>
      <protection/>
    </xf>
    <xf numFmtId="0" fontId="5" fillId="0" borderId="6" xfId="21" applyFont="1" applyBorder="1" applyAlignment="1">
      <alignment wrapText="1"/>
      <protection/>
    </xf>
    <xf numFmtId="0" fontId="26" fillId="0" borderId="6" xfId="20" applyBorder="1" applyAlignment="1">
      <alignment wrapText="1"/>
      <protection/>
    </xf>
    <xf numFmtId="0" fontId="26" fillId="0" borderId="11" xfId="20" applyBorder="1" applyAlignment="1">
      <alignment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27" fillId="0" borderId="2" xfId="20" applyFont="1" applyFill="1" applyBorder="1" applyAlignment="1">
      <alignment horizontal="center" vertical="center" textRotation="90" wrapText="1"/>
      <protection/>
    </xf>
    <xf numFmtId="0" fontId="26" fillId="0" borderId="3" xfId="20" applyFill="1" applyBorder="1" applyAlignment="1">
      <alignment horizontal="center" vertical="center" wrapText="1"/>
      <protection/>
    </xf>
    <xf numFmtId="0" fontId="26" fillId="0" borderId="9" xfId="20" applyFill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0" fillId="0" borderId="0" xfId="21" applyBorder="1" applyAlignment="1">
      <alignment wrapText="1"/>
      <protection/>
    </xf>
    <xf numFmtId="0" fontId="0" fillId="0" borderId="7" xfId="21" applyBorder="1" applyAlignment="1">
      <alignment horizontal="center"/>
      <protection/>
    </xf>
    <xf numFmtId="0" fontId="26" fillId="0" borderId="8" xfId="20" applyBorder="1" applyAlignment="1">
      <alignment horizontal="center"/>
      <protection/>
    </xf>
    <xf numFmtId="0" fontId="26" fillId="0" borderId="7" xfId="20" applyBorder="1" applyAlignment="1">
      <alignment horizontal="center" vertical="center"/>
      <protection/>
    </xf>
    <xf numFmtId="0" fontId="26" fillId="0" borderId="14" xfId="20" applyBorder="1" applyAlignment="1">
      <alignment horizontal="center" vertical="center"/>
      <protection/>
    </xf>
    <xf numFmtId="0" fontId="26" fillId="0" borderId="8" xfId="20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textRotation="90" wrapText="1"/>
      <protection/>
    </xf>
    <xf numFmtId="0" fontId="7" fillId="0" borderId="3" xfId="21" applyFont="1" applyBorder="1" applyAlignment="1">
      <alignment horizontal="center" vertical="center" textRotation="90" wrapText="1"/>
      <protection/>
    </xf>
    <xf numFmtId="0" fontId="7" fillId="0" borderId="9" xfId="21" applyFont="1" applyBorder="1" applyAlignment="1">
      <alignment horizontal="center" vertical="center" textRotation="90" wrapText="1"/>
      <protection/>
    </xf>
    <xf numFmtId="0" fontId="11" fillId="0" borderId="2" xfId="21" applyFont="1" applyBorder="1" applyAlignment="1">
      <alignment horizontal="center" vertical="center" textRotation="90"/>
      <protection/>
    </xf>
    <xf numFmtId="0" fontId="11" fillId="0" borderId="3" xfId="21" applyFont="1" applyBorder="1" applyAlignment="1">
      <alignment horizontal="center" vertical="center" textRotation="90"/>
      <protection/>
    </xf>
    <xf numFmtId="0" fontId="11" fillId="0" borderId="9" xfId="21" applyFont="1" applyBorder="1" applyAlignment="1">
      <alignment horizontal="center" vertical="center" textRotation="90"/>
      <protection/>
    </xf>
    <xf numFmtId="0" fontId="27" fillId="0" borderId="1" xfId="21" applyFont="1" applyFill="1" applyBorder="1" applyAlignment="1">
      <alignment horizontal="center" vertical="center" textRotation="90" wrapText="1"/>
      <protection/>
    </xf>
    <xf numFmtId="0" fontId="18" fillId="0" borderId="1" xfId="21" applyFont="1" applyFill="1" applyBorder="1" applyAlignment="1">
      <alignment horizontal="center" vertical="center" textRotation="90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Dziesiętn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 topLeftCell="A1">
      <selection activeCell="F19" sqref="F19"/>
    </sheetView>
  </sheetViews>
  <sheetFormatPr defaultColWidth="8.796875" defaultRowHeight="14.25"/>
  <cols>
    <col min="1" max="1" width="4.8984375" style="0" customWidth="1"/>
    <col min="2" max="2" width="8" style="0" customWidth="1"/>
    <col min="3" max="3" width="7.69921875" style="0" customWidth="1"/>
    <col min="4" max="4" width="6.59765625" style="0" customWidth="1"/>
    <col min="5" max="5" width="51.19921875" style="0" customWidth="1"/>
    <col min="6" max="6" width="12.69921875" style="0" customWidth="1"/>
  </cols>
  <sheetData>
    <row r="1" s="2" customFormat="1" ht="12.75">
      <c r="A1" s="1" t="s">
        <v>282</v>
      </c>
    </row>
    <row r="2" s="2" customFormat="1" ht="12.75">
      <c r="A2" s="3" t="s">
        <v>283</v>
      </c>
    </row>
    <row r="3" s="2" customFormat="1" ht="12.75">
      <c r="A3" s="3" t="s">
        <v>172</v>
      </c>
    </row>
    <row r="4" spans="5:7" ht="15">
      <c r="E4" s="4" t="s">
        <v>0</v>
      </c>
      <c r="F4" s="5" t="s">
        <v>295</v>
      </c>
      <c r="G4" s="120"/>
    </row>
    <row r="5" spans="5:7" ht="15">
      <c r="E5" s="4"/>
      <c r="F5" s="5"/>
      <c r="G5" s="120"/>
    </row>
    <row r="6" spans="1:6" ht="14.25">
      <c r="A6" s="7"/>
      <c r="F6" s="8"/>
    </row>
    <row r="7" spans="2:6" ht="14.25">
      <c r="B7" s="9"/>
      <c r="E7" s="1" t="s">
        <v>1</v>
      </c>
      <c r="F7" s="10"/>
    </row>
    <row r="8" spans="5:6" ht="14.25">
      <c r="E8" s="1" t="s">
        <v>2</v>
      </c>
      <c r="F8" s="11"/>
    </row>
    <row r="9" spans="5:6" ht="14.25">
      <c r="E9" s="3" t="s">
        <v>3</v>
      </c>
      <c r="F9" s="11"/>
    </row>
    <row r="10" spans="5:6" ht="14.25">
      <c r="E10" s="3" t="s">
        <v>4</v>
      </c>
      <c r="F10" s="11"/>
    </row>
    <row r="12" spans="1:7" ht="19.5" customHeight="1">
      <c r="A12" s="511" t="s">
        <v>7</v>
      </c>
      <c r="B12" s="511"/>
      <c r="C12" s="511"/>
      <c r="D12" s="511"/>
      <c r="E12" s="511"/>
      <c r="F12" s="511"/>
      <c r="G12" s="170"/>
    </row>
    <row r="13" ht="15" customHeight="1"/>
    <row r="14" spans="1:6" s="22" customFormat="1" ht="11.1" customHeight="1">
      <c r="A14" s="222"/>
      <c r="B14" s="551"/>
      <c r="C14" s="551"/>
      <c r="D14" s="551"/>
      <c r="E14" s="551"/>
      <c r="F14" s="111"/>
    </row>
    <row r="15" spans="1:6" s="22" customFormat="1" ht="10.5" customHeight="1">
      <c r="A15" s="19" t="s">
        <v>10</v>
      </c>
      <c r="B15" s="19" t="s">
        <v>11</v>
      </c>
      <c r="C15" s="19" t="s">
        <v>12</v>
      </c>
      <c r="D15" s="19" t="s">
        <v>13</v>
      </c>
      <c r="E15" s="19" t="s">
        <v>14</v>
      </c>
      <c r="F15" s="19" t="s">
        <v>15</v>
      </c>
    </row>
    <row r="16" spans="1:6" ht="10.5" customHeight="1">
      <c r="A16" s="20">
        <v>801</v>
      </c>
      <c r="B16" s="524" t="s">
        <v>17</v>
      </c>
      <c r="C16" s="520"/>
      <c r="D16" s="520"/>
      <c r="E16" s="521"/>
      <c r="F16" s="91">
        <f>F17+F41+F47+F56+F78+F81+F88+F96</f>
        <v>5380606</v>
      </c>
    </row>
    <row r="17" spans="1:6" ht="10.5" customHeight="1">
      <c r="A17" s="480"/>
      <c r="B17" s="153">
        <v>80115</v>
      </c>
      <c r="C17" s="541" t="s">
        <v>240</v>
      </c>
      <c r="D17" s="541"/>
      <c r="E17" s="542"/>
      <c r="F17" s="91">
        <f>F18</f>
        <v>4187804</v>
      </c>
    </row>
    <row r="18" spans="1:6" ht="10.5" customHeight="1">
      <c r="A18" s="480"/>
      <c r="B18" s="153"/>
      <c r="C18" s="481" t="s">
        <v>241</v>
      </c>
      <c r="D18" s="540" t="s">
        <v>284</v>
      </c>
      <c r="E18" s="542"/>
      <c r="F18" s="96">
        <f>SUM(F19:F39)</f>
        <v>4187804</v>
      </c>
    </row>
    <row r="19" spans="1:6" ht="10.5" customHeight="1">
      <c r="A19" s="480"/>
      <c r="B19" s="152"/>
      <c r="C19" s="482"/>
      <c r="D19" s="483">
        <v>3020</v>
      </c>
      <c r="E19" s="131" t="s">
        <v>21</v>
      </c>
      <c r="F19" s="104">
        <v>2900</v>
      </c>
    </row>
    <row r="20" spans="1:6" ht="10.5" customHeight="1">
      <c r="A20" s="480"/>
      <c r="B20" s="484"/>
      <c r="C20" s="152"/>
      <c r="D20" s="483">
        <v>4010</v>
      </c>
      <c r="E20" s="209" t="s">
        <v>25</v>
      </c>
      <c r="F20" s="485">
        <v>2783161</v>
      </c>
    </row>
    <row r="21" spans="1:6" ht="10.5" customHeight="1">
      <c r="A21" s="480"/>
      <c r="B21" s="484"/>
      <c r="C21" s="152"/>
      <c r="D21" s="194">
        <v>4040</v>
      </c>
      <c r="E21" s="209" t="s">
        <v>26</v>
      </c>
      <c r="F21" s="485">
        <v>256789</v>
      </c>
    </row>
    <row r="22" spans="1:6" ht="10.5" customHeight="1">
      <c r="A22" s="480"/>
      <c r="B22" s="484"/>
      <c r="C22" s="152"/>
      <c r="D22" s="194">
        <v>4110</v>
      </c>
      <c r="E22" s="209" t="s">
        <v>29</v>
      </c>
      <c r="F22" s="485">
        <v>513576</v>
      </c>
    </row>
    <row r="23" spans="1:6" s="22" customFormat="1" ht="10.5" customHeight="1">
      <c r="A23" s="480"/>
      <c r="B23" s="484"/>
      <c r="C23" s="152"/>
      <c r="D23" s="194">
        <v>4120</v>
      </c>
      <c r="E23" s="209" t="s">
        <v>9</v>
      </c>
      <c r="F23" s="485">
        <v>44180</v>
      </c>
    </row>
    <row r="24" spans="1:6" s="22" customFormat="1" ht="10.5" customHeight="1">
      <c r="A24" s="480"/>
      <c r="B24" s="484"/>
      <c r="C24" s="152"/>
      <c r="D24" s="194">
        <v>4140</v>
      </c>
      <c r="E24" s="209" t="s">
        <v>30</v>
      </c>
      <c r="F24" s="485">
        <v>0</v>
      </c>
    </row>
    <row r="25" spans="1:6" ht="10.5" customHeight="1">
      <c r="A25" s="480"/>
      <c r="B25" s="484"/>
      <c r="C25" s="152"/>
      <c r="D25" s="194">
        <v>4210</v>
      </c>
      <c r="E25" s="209" t="s">
        <v>18</v>
      </c>
      <c r="F25" s="485">
        <v>39815</v>
      </c>
    </row>
    <row r="26" spans="1:6" ht="10.5" customHeight="1">
      <c r="A26" s="480"/>
      <c r="B26" s="484"/>
      <c r="C26" s="152"/>
      <c r="D26" s="194">
        <v>4260</v>
      </c>
      <c r="E26" s="209" t="s">
        <v>169</v>
      </c>
      <c r="F26" s="485">
        <v>300000</v>
      </c>
    </row>
    <row r="27" spans="1:6" ht="10.5" customHeight="1">
      <c r="A27" s="480"/>
      <c r="B27" s="484"/>
      <c r="C27" s="152"/>
      <c r="D27" s="194"/>
      <c r="E27" s="209" t="s">
        <v>32</v>
      </c>
      <c r="F27" s="485">
        <v>10000</v>
      </c>
    </row>
    <row r="28" spans="1:6" ht="10.5" customHeight="1">
      <c r="A28" s="480"/>
      <c r="B28" s="484"/>
      <c r="C28" s="152"/>
      <c r="D28" s="194">
        <v>4280</v>
      </c>
      <c r="E28" s="209" t="s">
        <v>35</v>
      </c>
      <c r="F28" s="485">
        <v>3400</v>
      </c>
    </row>
    <row r="29" spans="1:6" ht="10.5" customHeight="1">
      <c r="A29" s="480"/>
      <c r="B29" s="484"/>
      <c r="C29" s="152"/>
      <c r="D29" s="194">
        <v>4300</v>
      </c>
      <c r="E29" s="209" t="s">
        <v>36</v>
      </c>
      <c r="F29" s="485">
        <v>25480</v>
      </c>
    </row>
    <row r="30" spans="1:6" ht="10.5" customHeight="1">
      <c r="A30" s="480"/>
      <c r="B30" s="484"/>
      <c r="C30" s="152"/>
      <c r="D30" s="194"/>
      <c r="E30" s="137" t="s">
        <v>285</v>
      </c>
      <c r="F30" s="485">
        <v>15000</v>
      </c>
    </row>
    <row r="31" spans="1:6" ht="10.5" customHeight="1">
      <c r="A31" s="480"/>
      <c r="B31" s="484"/>
      <c r="C31" s="152"/>
      <c r="D31" s="48">
        <v>4360</v>
      </c>
      <c r="E31" s="131" t="s">
        <v>125</v>
      </c>
      <c r="F31" s="485">
        <v>3000</v>
      </c>
    </row>
    <row r="32" spans="1:6" ht="10.5" customHeight="1">
      <c r="A32" s="480"/>
      <c r="B32" s="484"/>
      <c r="C32" s="152"/>
      <c r="D32" s="48"/>
      <c r="E32" s="131" t="s">
        <v>127</v>
      </c>
      <c r="F32" s="485">
        <v>7380</v>
      </c>
    </row>
    <row r="33" spans="1:6" ht="10.5" customHeight="1">
      <c r="A33" s="480"/>
      <c r="B33" s="484"/>
      <c r="C33" s="152"/>
      <c r="D33" s="194">
        <v>4410</v>
      </c>
      <c r="E33" s="209" t="s">
        <v>40</v>
      </c>
      <c r="F33" s="485">
        <v>440</v>
      </c>
    </row>
    <row r="34" spans="1:6" ht="10.5" customHeight="1">
      <c r="A34" s="480"/>
      <c r="B34" s="484"/>
      <c r="C34" s="152"/>
      <c r="D34" s="194">
        <v>4440</v>
      </c>
      <c r="E34" s="131" t="s">
        <v>41</v>
      </c>
      <c r="F34" s="485">
        <v>141558</v>
      </c>
    </row>
    <row r="35" spans="1:6" ht="10.5" customHeight="1">
      <c r="A35" s="480"/>
      <c r="B35" s="484"/>
      <c r="C35" s="152"/>
      <c r="D35" s="194">
        <v>4520</v>
      </c>
      <c r="E35" s="131" t="s">
        <v>286</v>
      </c>
      <c r="F35" s="485">
        <v>5232</v>
      </c>
    </row>
    <row r="36" spans="1:6" ht="10.5" customHeight="1">
      <c r="A36" s="480"/>
      <c r="B36" s="484"/>
      <c r="C36" s="152"/>
      <c r="D36" s="194">
        <v>4530</v>
      </c>
      <c r="E36" s="131" t="s">
        <v>106</v>
      </c>
      <c r="F36" s="485">
        <v>644</v>
      </c>
    </row>
    <row r="37" spans="1:6" ht="10.5" customHeight="1">
      <c r="A37" s="480"/>
      <c r="B37" s="484"/>
      <c r="C37" s="162"/>
      <c r="D37" s="194">
        <v>4580</v>
      </c>
      <c r="E37" s="131" t="s">
        <v>244</v>
      </c>
      <c r="F37" s="485">
        <v>6299</v>
      </c>
    </row>
    <row r="38" spans="1:6" ht="10.5" customHeight="1">
      <c r="A38" s="480"/>
      <c r="B38" s="152"/>
      <c r="C38" s="486"/>
      <c r="D38" s="136">
        <v>4700</v>
      </c>
      <c r="E38" s="131" t="s">
        <v>107</v>
      </c>
      <c r="F38" s="485">
        <v>13000</v>
      </c>
    </row>
    <row r="39" spans="1:6" ht="10.5" customHeight="1">
      <c r="A39" s="480"/>
      <c r="B39" s="152"/>
      <c r="C39" s="139" t="s">
        <v>43</v>
      </c>
      <c r="D39" s="528" t="s">
        <v>44</v>
      </c>
      <c r="E39" s="529"/>
      <c r="F39" s="91">
        <f>F40</f>
        <v>15950</v>
      </c>
    </row>
    <row r="40" spans="1:6" ht="10.5" customHeight="1">
      <c r="A40" s="480"/>
      <c r="B40" s="487"/>
      <c r="C40" s="197"/>
      <c r="D40" s="130">
        <v>4270</v>
      </c>
      <c r="E40" s="131" t="s">
        <v>50</v>
      </c>
      <c r="F40" s="485">
        <v>15950</v>
      </c>
    </row>
    <row r="41" spans="1:6" ht="10.5" customHeight="1">
      <c r="A41" s="113"/>
      <c r="B41" s="488">
        <v>80117</v>
      </c>
      <c r="C41" s="526" t="s">
        <v>287</v>
      </c>
      <c r="D41" s="526"/>
      <c r="E41" s="527"/>
      <c r="F41" s="96">
        <f>SUM(F42)</f>
        <v>335814</v>
      </c>
    </row>
    <row r="42" spans="1:6" ht="10.5" customHeight="1">
      <c r="A42" s="113"/>
      <c r="B42" s="489"/>
      <c r="C42" s="153" t="s">
        <v>288</v>
      </c>
      <c r="D42" s="541" t="s">
        <v>289</v>
      </c>
      <c r="E42" s="542"/>
      <c r="F42" s="96">
        <f>SUM(F43:F46)</f>
        <v>335814</v>
      </c>
    </row>
    <row r="43" spans="1:6" ht="10.5" customHeight="1">
      <c r="A43" s="480"/>
      <c r="B43" s="484"/>
      <c r="C43" s="128"/>
      <c r="D43" s="483">
        <v>4010</v>
      </c>
      <c r="E43" s="209" t="s">
        <v>25</v>
      </c>
      <c r="F43" s="485">
        <v>249421</v>
      </c>
    </row>
    <row r="44" spans="1:6" ht="10.5" customHeight="1">
      <c r="A44" s="480"/>
      <c r="B44" s="484"/>
      <c r="C44" s="128"/>
      <c r="D44" s="194">
        <v>4110</v>
      </c>
      <c r="E44" s="209" t="s">
        <v>29</v>
      </c>
      <c r="F44" s="485">
        <v>43105</v>
      </c>
    </row>
    <row r="45" spans="1:6" ht="10.5" customHeight="1">
      <c r="A45" s="480"/>
      <c r="B45" s="484"/>
      <c r="C45" s="128"/>
      <c r="D45" s="194">
        <v>4120</v>
      </c>
      <c r="E45" s="209" t="s">
        <v>9</v>
      </c>
      <c r="F45" s="485">
        <v>3847</v>
      </c>
    </row>
    <row r="46" spans="1:6" ht="10.5" customHeight="1">
      <c r="A46" s="113"/>
      <c r="B46" s="488"/>
      <c r="C46" s="488"/>
      <c r="D46" s="136">
        <v>4440</v>
      </c>
      <c r="E46" s="131" t="s">
        <v>41</v>
      </c>
      <c r="F46" s="485">
        <v>39441</v>
      </c>
    </row>
    <row r="47" spans="1:6" ht="10.5" customHeight="1">
      <c r="A47" s="113"/>
      <c r="B47" s="122">
        <v>80120</v>
      </c>
      <c r="C47" s="525" t="s">
        <v>177</v>
      </c>
      <c r="D47" s="526"/>
      <c r="E47" s="527"/>
      <c r="F47" s="91">
        <f>F48</f>
        <v>40469</v>
      </c>
    </row>
    <row r="48" spans="1:6" ht="13.5" customHeight="1">
      <c r="A48" s="113"/>
      <c r="B48" s="484"/>
      <c r="C48" s="142" t="s">
        <v>178</v>
      </c>
      <c r="D48" s="549" t="s">
        <v>179</v>
      </c>
      <c r="E48" s="517"/>
      <c r="F48" s="96">
        <f>SUM(F49:F55)</f>
        <v>40469</v>
      </c>
    </row>
    <row r="49" spans="1:6" ht="10.5" customHeight="1">
      <c r="A49" s="113"/>
      <c r="B49" s="484"/>
      <c r="C49" s="152"/>
      <c r="D49" s="483">
        <v>4010</v>
      </c>
      <c r="E49" s="209" t="s">
        <v>25</v>
      </c>
      <c r="F49" s="485">
        <v>30228</v>
      </c>
    </row>
    <row r="50" spans="1:6" ht="10.5" customHeight="1">
      <c r="A50" s="113"/>
      <c r="B50" s="484"/>
      <c r="C50" s="152"/>
      <c r="D50" s="136">
        <v>4040</v>
      </c>
      <c r="E50" s="209" t="s">
        <v>26</v>
      </c>
      <c r="F50" s="485">
        <v>1224</v>
      </c>
    </row>
    <row r="51" spans="1:6" ht="10.5" customHeight="1">
      <c r="A51" s="113"/>
      <c r="B51" s="484"/>
      <c r="C51" s="152"/>
      <c r="D51" s="136">
        <v>4110</v>
      </c>
      <c r="E51" s="209" t="s">
        <v>29</v>
      </c>
      <c r="F51" s="485">
        <v>6528</v>
      </c>
    </row>
    <row r="52" spans="1:6" ht="10.5" customHeight="1">
      <c r="A52" s="113"/>
      <c r="B52" s="484"/>
      <c r="C52" s="152"/>
      <c r="D52" s="136">
        <v>4120</v>
      </c>
      <c r="E52" s="209" t="s">
        <v>9</v>
      </c>
      <c r="F52" s="485">
        <v>646</v>
      </c>
    </row>
    <row r="53" spans="1:6" ht="10.5" customHeight="1">
      <c r="A53" s="113"/>
      <c r="B53" s="484"/>
      <c r="C53" s="152"/>
      <c r="D53" s="136">
        <v>4210</v>
      </c>
      <c r="E53" s="209" t="s">
        <v>18</v>
      </c>
      <c r="F53" s="485">
        <v>0</v>
      </c>
    </row>
    <row r="54" spans="1:6" ht="10.5" customHeight="1">
      <c r="A54" s="113"/>
      <c r="B54" s="484"/>
      <c r="C54" s="152"/>
      <c r="D54" s="136">
        <v>4280</v>
      </c>
      <c r="E54" s="209" t="s">
        <v>35</v>
      </c>
      <c r="F54" s="485">
        <v>0</v>
      </c>
    </row>
    <row r="55" spans="1:6" ht="10.5" customHeight="1">
      <c r="A55" s="113"/>
      <c r="B55" s="484"/>
      <c r="C55" s="487"/>
      <c r="D55" s="136">
        <v>4440</v>
      </c>
      <c r="E55" s="131" t="s">
        <v>41</v>
      </c>
      <c r="F55" s="485">
        <v>1843</v>
      </c>
    </row>
    <row r="56" spans="1:6" ht="10.5" customHeight="1">
      <c r="A56" s="437"/>
      <c r="B56" s="108">
        <v>80130</v>
      </c>
      <c r="C56" s="550" t="s">
        <v>256</v>
      </c>
      <c r="D56" s="526"/>
      <c r="E56" s="527"/>
      <c r="F56" s="124">
        <f>F57+F75</f>
        <v>652581</v>
      </c>
    </row>
    <row r="57" spans="1:6" s="22" customFormat="1" ht="10.5" customHeight="1">
      <c r="A57" s="49"/>
      <c r="B57" s="126"/>
      <c r="C57" s="127" t="s">
        <v>257</v>
      </c>
      <c r="D57" s="516" t="s">
        <v>258</v>
      </c>
      <c r="E57" s="517"/>
      <c r="F57" s="96">
        <f>SUM(F58:F74)</f>
        <v>652581</v>
      </c>
    </row>
    <row r="58" spans="1:6" ht="10.5" customHeight="1">
      <c r="A58" s="49"/>
      <c r="B58" s="128"/>
      <c r="C58" s="129"/>
      <c r="D58" s="136">
        <v>3020</v>
      </c>
      <c r="E58" s="131" t="s">
        <v>21</v>
      </c>
      <c r="F58" s="132">
        <v>0</v>
      </c>
    </row>
    <row r="59" spans="1:6" ht="11.1" customHeight="1">
      <c r="A59" s="49"/>
      <c r="B59" s="128"/>
      <c r="C59" s="133"/>
      <c r="D59" s="136">
        <v>4010</v>
      </c>
      <c r="E59" s="209" t="s">
        <v>25</v>
      </c>
      <c r="F59" s="219">
        <v>516557</v>
      </c>
    </row>
    <row r="60" spans="1:6" s="22" customFormat="1" ht="11.1" customHeight="1">
      <c r="A60" s="49"/>
      <c r="B60" s="128"/>
      <c r="C60" s="133"/>
      <c r="D60" s="136">
        <v>4040</v>
      </c>
      <c r="E60" s="209" t="s">
        <v>26</v>
      </c>
      <c r="F60" s="219">
        <v>0</v>
      </c>
    </row>
    <row r="61" spans="1:6" ht="10.5" customHeight="1">
      <c r="A61" s="49"/>
      <c r="B61" s="128"/>
      <c r="C61" s="133"/>
      <c r="D61" s="136">
        <v>4110</v>
      </c>
      <c r="E61" s="209" t="s">
        <v>29</v>
      </c>
      <c r="F61" s="219">
        <v>94480</v>
      </c>
    </row>
    <row r="62" spans="1:6" ht="11.1" customHeight="1">
      <c r="A62" s="49"/>
      <c r="B62" s="128"/>
      <c r="C62" s="133"/>
      <c r="D62" s="136">
        <v>4120</v>
      </c>
      <c r="E62" s="209" t="s">
        <v>9</v>
      </c>
      <c r="F62" s="219">
        <v>6943</v>
      </c>
    </row>
    <row r="63" spans="1:6" ht="12.75" customHeight="1">
      <c r="A63" s="49"/>
      <c r="B63" s="128"/>
      <c r="C63" s="133"/>
      <c r="D63" s="136">
        <v>4210</v>
      </c>
      <c r="E63" s="209" t="s">
        <v>18</v>
      </c>
      <c r="F63" s="219">
        <v>0</v>
      </c>
    </row>
    <row r="64" spans="1:6" ht="14.25" customHeight="1">
      <c r="A64" s="49"/>
      <c r="B64" s="128"/>
      <c r="C64" s="133"/>
      <c r="D64" s="136">
        <v>4240</v>
      </c>
      <c r="E64" s="209" t="s">
        <v>49</v>
      </c>
      <c r="F64" s="219">
        <v>0</v>
      </c>
    </row>
    <row r="65" spans="1:6" ht="11.25" customHeight="1">
      <c r="A65" s="49"/>
      <c r="B65" s="128"/>
      <c r="C65" s="133"/>
      <c r="D65" s="136">
        <v>4260</v>
      </c>
      <c r="E65" s="209" t="s">
        <v>33</v>
      </c>
      <c r="F65" s="219">
        <v>0</v>
      </c>
    </row>
    <row r="66" spans="1:6" ht="11.25" customHeight="1">
      <c r="A66" s="49"/>
      <c r="B66" s="128"/>
      <c r="C66" s="133"/>
      <c r="D66" s="136">
        <v>4280</v>
      </c>
      <c r="E66" s="209" t="s">
        <v>35</v>
      </c>
      <c r="F66" s="219">
        <v>0</v>
      </c>
    </row>
    <row r="67" spans="1:6" ht="11.25" customHeight="1">
      <c r="A67" s="49"/>
      <c r="B67" s="128"/>
      <c r="C67" s="133"/>
      <c r="D67" s="136">
        <v>4300</v>
      </c>
      <c r="E67" s="209" t="s">
        <v>36</v>
      </c>
      <c r="F67" s="219">
        <v>0</v>
      </c>
    </row>
    <row r="68" spans="1:6" ht="11.1" customHeight="1">
      <c r="A68" s="49"/>
      <c r="B68" s="128"/>
      <c r="C68" s="133"/>
      <c r="D68" s="15">
        <v>4360</v>
      </c>
      <c r="E68" s="131" t="s">
        <v>125</v>
      </c>
      <c r="F68" s="219">
        <v>0</v>
      </c>
    </row>
    <row r="69" spans="1:6" ht="11.1" customHeight="1">
      <c r="A69" s="49"/>
      <c r="B69" s="128"/>
      <c r="C69" s="133"/>
      <c r="D69" s="136">
        <v>4410</v>
      </c>
      <c r="E69" s="209" t="s">
        <v>40</v>
      </c>
      <c r="F69" s="219">
        <v>0</v>
      </c>
    </row>
    <row r="70" spans="1:6" ht="11.1" customHeight="1">
      <c r="A70" s="49"/>
      <c r="B70" s="128"/>
      <c r="C70" s="133"/>
      <c r="D70" s="136">
        <v>4430</v>
      </c>
      <c r="E70" s="209" t="s">
        <v>24</v>
      </c>
      <c r="F70" s="219">
        <v>0</v>
      </c>
    </row>
    <row r="71" spans="1:6" ht="11.1" customHeight="1">
      <c r="A71" s="49"/>
      <c r="B71" s="128"/>
      <c r="C71" s="133"/>
      <c r="D71" s="136">
        <v>4440</v>
      </c>
      <c r="E71" s="131" t="s">
        <v>41</v>
      </c>
      <c r="F71" s="219">
        <v>34601</v>
      </c>
    </row>
    <row r="72" spans="1:6" ht="11.25" customHeight="1">
      <c r="A72" s="49"/>
      <c r="B72" s="128"/>
      <c r="C72" s="133"/>
      <c r="D72" s="136">
        <v>4510</v>
      </c>
      <c r="E72" s="131" t="s">
        <v>111</v>
      </c>
      <c r="F72" s="219">
        <v>0</v>
      </c>
    </row>
    <row r="73" spans="1:6" ht="11.25" customHeight="1">
      <c r="A73" s="49"/>
      <c r="B73" s="128"/>
      <c r="C73" s="133"/>
      <c r="D73" s="136">
        <v>4520</v>
      </c>
      <c r="E73" s="131" t="s">
        <v>286</v>
      </c>
      <c r="F73" s="219">
        <v>0</v>
      </c>
    </row>
    <row r="74" spans="1:6" ht="12.75" customHeight="1">
      <c r="A74" s="49"/>
      <c r="B74" s="128"/>
      <c r="C74" s="133"/>
      <c r="D74" s="136">
        <v>4700</v>
      </c>
      <c r="E74" s="131" t="s">
        <v>107</v>
      </c>
      <c r="F74" s="219">
        <v>0</v>
      </c>
    </row>
    <row r="75" spans="1:6" ht="10.5" customHeight="1">
      <c r="A75" s="49"/>
      <c r="B75" s="128"/>
      <c r="C75" s="139" t="s">
        <v>43</v>
      </c>
      <c r="D75" s="528" t="s">
        <v>44</v>
      </c>
      <c r="E75" s="529"/>
      <c r="F75" s="96">
        <f>F76</f>
        <v>0</v>
      </c>
    </row>
    <row r="76" spans="1:6" ht="10.5" customHeight="1">
      <c r="A76" s="49"/>
      <c r="B76" s="148"/>
      <c r="C76" s="151"/>
      <c r="D76" s="130">
        <v>4270</v>
      </c>
      <c r="E76" s="131" t="s">
        <v>50</v>
      </c>
      <c r="F76" s="132">
        <v>0</v>
      </c>
    </row>
    <row r="77" spans="1:6" ht="10.5" customHeight="1">
      <c r="A77" s="19" t="s">
        <v>10</v>
      </c>
      <c r="B77" s="19" t="s">
        <v>11</v>
      </c>
      <c r="C77" s="19" t="s">
        <v>12</v>
      </c>
      <c r="D77" s="19" t="s">
        <v>13</v>
      </c>
      <c r="E77" s="19" t="s">
        <v>14</v>
      </c>
      <c r="F77" s="19" t="s">
        <v>15</v>
      </c>
    </row>
    <row r="78" spans="1:6" ht="13.5" customHeight="1">
      <c r="A78" s="221"/>
      <c r="B78" s="108">
        <v>80146</v>
      </c>
      <c r="C78" s="530" t="s">
        <v>51</v>
      </c>
      <c r="D78" s="531"/>
      <c r="E78" s="532"/>
      <c r="F78" s="93">
        <f>F79</f>
        <v>9488</v>
      </c>
    </row>
    <row r="79" spans="1:6" ht="11.25" customHeight="1">
      <c r="A79" s="217"/>
      <c r="B79" s="128"/>
      <c r="C79" s="127" t="s">
        <v>52</v>
      </c>
      <c r="D79" s="516" t="s">
        <v>51</v>
      </c>
      <c r="E79" s="517"/>
      <c r="F79" s="96">
        <f>SUM(F80:F80)</f>
        <v>9488</v>
      </c>
    </row>
    <row r="80" spans="1:6" ht="11.1" customHeight="1">
      <c r="A80" s="217"/>
      <c r="B80" s="128"/>
      <c r="C80" s="133"/>
      <c r="D80" s="130">
        <v>4700</v>
      </c>
      <c r="E80" s="131" t="s">
        <v>53</v>
      </c>
      <c r="F80" s="132">
        <v>9488</v>
      </c>
    </row>
    <row r="81" spans="1:6" s="22" customFormat="1" ht="11.1" customHeight="1">
      <c r="A81" s="217"/>
      <c r="B81" s="108">
        <v>80151</v>
      </c>
      <c r="C81" s="530" t="s">
        <v>245</v>
      </c>
      <c r="D81" s="531"/>
      <c r="E81" s="532"/>
      <c r="F81" s="145">
        <f>F82</f>
        <v>38306</v>
      </c>
    </row>
    <row r="82" spans="1:6" s="175" customFormat="1" ht="15" customHeight="1">
      <c r="A82" s="217"/>
      <c r="B82" s="128"/>
      <c r="C82" s="127" t="s">
        <v>246</v>
      </c>
      <c r="D82" s="547" t="s">
        <v>290</v>
      </c>
      <c r="E82" s="548"/>
      <c r="F82" s="96">
        <f>SUM(F83:F87)</f>
        <v>38306</v>
      </c>
    </row>
    <row r="83" spans="1:6" s="175" customFormat="1" ht="12.75" customHeight="1">
      <c r="A83" s="217"/>
      <c r="B83" s="128"/>
      <c r="C83" s="133"/>
      <c r="D83" s="130">
        <v>4010</v>
      </c>
      <c r="E83" s="209" t="s">
        <v>25</v>
      </c>
      <c r="F83" s="132">
        <v>26402</v>
      </c>
    </row>
    <row r="84" spans="1:6" ht="10.5" customHeight="1">
      <c r="A84" s="217"/>
      <c r="B84" s="128"/>
      <c r="C84" s="133"/>
      <c r="D84" s="136">
        <v>4040</v>
      </c>
      <c r="E84" s="209" t="s">
        <v>26</v>
      </c>
      <c r="F84" s="132">
        <v>3061</v>
      </c>
    </row>
    <row r="85" spans="1:6" ht="9.75" customHeight="1">
      <c r="A85" s="217"/>
      <c r="B85" s="128"/>
      <c r="C85" s="133"/>
      <c r="D85" s="130">
        <v>4110</v>
      </c>
      <c r="E85" s="209" t="s">
        <v>29</v>
      </c>
      <c r="F85" s="132">
        <v>5703</v>
      </c>
    </row>
    <row r="86" spans="1:6" ht="10.5" customHeight="1">
      <c r="A86" s="217"/>
      <c r="B86" s="128"/>
      <c r="C86" s="133"/>
      <c r="D86" s="136">
        <v>4120</v>
      </c>
      <c r="E86" s="209" t="s">
        <v>9</v>
      </c>
      <c r="F86" s="132">
        <v>462</v>
      </c>
    </row>
    <row r="87" spans="1:6" s="22" customFormat="1" ht="11.25" customHeight="1">
      <c r="A87" s="217"/>
      <c r="B87" s="148"/>
      <c r="C87" s="147"/>
      <c r="D87" s="136">
        <v>4440</v>
      </c>
      <c r="E87" s="131" t="s">
        <v>41</v>
      </c>
      <c r="F87" s="132">
        <v>2678</v>
      </c>
    </row>
    <row r="88" spans="1:6" s="22" customFormat="1" ht="62.25" customHeight="1">
      <c r="A88" s="217"/>
      <c r="B88" s="108">
        <v>80152</v>
      </c>
      <c r="C88" s="530" t="s">
        <v>291</v>
      </c>
      <c r="D88" s="531"/>
      <c r="E88" s="532"/>
      <c r="F88" s="106">
        <f>F89</f>
        <v>25502</v>
      </c>
    </row>
    <row r="89" spans="1:6" s="22" customFormat="1" ht="26.25" customHeight="1">
      <c r="A89" s="217"/>
      <c r="B89" s="128"/>
      <c r="C89" s="127" t="s">
        <v>59</v>
      </c>
      <c r="D89" s="516" t="s">
        <v>60</v>
      </c>
      <c r="E89" s="517"/>
      <c r="F89" s="96">
        <f>SUM(F90:F95)</f>
        <v>25502</v>
      </c>
    </row>
    <row r="90" spans="1:6" s="22" customFormat="1" ht="11.25" customHeight="1">
      <c r="A90" s="217"/>
      <c r="B90" s="128"/>
      <c r="C90" s="133"/>
      <c r="D90" s="130">
        <v>4010</v>
      </c>
      <c r="E90" s="209" t="s">
        <v>25</v>
      </c>
      <c r="F90" s="132">
        <v>16155</v>
      </c>
    </row>
    <row r="91" spans="1:6" s="22" customFormat="1" ht="13.5" customHeight="1">
      <c r="A91" s="217"/>
      <c r="B91" s="128"/>
      <c r="C91" s="133"/>
      <c r="D91" s="136">
        <v>4040</v>
      </c>
      <c r="E91" s="209" t="s">
        <v>26</v>
      </c>
      <c r="F91" s="132">
        <v>0</v>
      </c>
    </row>
    <row r="92" spans="1:6" s="22" customFormat="1" ht="12" customHeight="1">
      <c r="A92" s="217"/>
      <c r="B92" s="128"/>
      <c r="C92" s="133"/>
      <c r="D92" s="130">
        <v>4110</v>
      </c>
      <c r="E92" s="209" t="s">
        <v>29</v>
      </c>
      <c r="F92" s="132">
        <v>2778</v>
      </c>
    </row>
    <row r="93" spans="1:6" s="22" customFormat="1" ht="12" customHeight="1">
      <c r="A93" s="217"/>
      <c r="B93" s="128"/>
      <c r="C93" s="133"/>
      <c r="D93" s="130">
        <v>4120</v>
      </c>
      <c r="E93" s="209" t="s">
        <v>9</v>
      </c>
      <c r="F93" s="132">
        <v>396</v>
      </c>
    </row>
    <row r="94" spans="1:6" s="22" customFormat="1" ht="12" customHeight="1">
      <c r="A94" s="217"/>
      <c r="B94" s="128"/>
      <c r="C94" s="133"/>
      <c r="D94" s="136">
        <v>4240</v>
      </c>
      <c r="E94" s="209" t="s">
        <v>49</v>
      </c>
      <c r="F94" s="132">
        <v>6000</v>
      </c>
    </row>
    <row r="95" spans="1:6" s="22" customFormat="1" ht="12" customHeight="1">
      <c r="A95" s="217"/>
      <c r="B95" s="128"/>
      <c r="C95" s="133"/>
      <c r="D95" s="136">
        <v>4440</v>
      </c>
      <c r="E95" s="131" t="s">
        <v>41</v>
      </c>
      <c r="F95" s="132">
        <v>173</v>
      </c>
    </row>
    <row r="96" spans="1:6" s="22" customFormat="1" ht="15" customHeight="1">
      <c r="A96" s="221"/>
      <c r="B96" s="41">
        <v>80195</v>
      </c>
      <c r="C96" s="540" t="s">
        <v>63</v>
      </c>
      <c r="D96" s="541"/>
      <c r="E96" s="542"/>
      <c r="F96" s="21">
        <f>F99+F103+F112+F97</f>
        <v>90642</v>
      </c>
    </row>
    <row r="97" spans="1:6" s="22" customFormat="1" ht="12.75" customHeight="1">
      <c r="A97" s="221"/>
      <c r="B97" s="24"/>
      <c r="C97" s="70" t="s">
        <v>64</v>
      </c>
      <c r="D97" s="507" t="s">
        <v>65</v>
      </c>
      <c r="E97" s="506"/>
      <c r="F97" s="27">
        <f>F98</f>
        <v>86642</v>
      </c>
    </row>
    <row r="98" spans="1:6" ht="14.25" customHeight="1">
      <c r="A98" s="221"/>
      <c r="B98" s="24"/>
      <c r="C98" s="107"/>
      <c r="D98" s="56">
        <v>4440</v>
      </c>
      <c r="E98" s="57" t="s">
        <v>292</v>
      </c>
      <c r="F98" s="44">
        <v>86642</v>
      </c>
    </row>
    <row r="99" spans="1:6" ht="13.5" customHeight="1">
      <c r="A99" s="217"/>
      <c r="B99" s="227"/>
      <c r="C99" s="156" t="s">
        <v>67</v>
      </c>
      <c r="D99" s="543" t="s">
        <v>68</v>
      </c>
      <c r="E99" s="544"/>
      <c r="F99" s="27">
        <f>SUM(F100:F102)</f>
        <v>0</v>
      </c>
    </row>
    <row r="100" spans="1:6" ht="14.25" customHeight="1">
      <c r="A100" s="217"/>
      <c r="B100" s="141"/>
      <c r="C100" s="126"/>
      <c r="D100" s="136">
        <v>4010</v>
      </c>
      <c r="E100" s="209" t="s">
        <v>25</v>
      </c>
      <c r="F100" s="219">
        <v>0</v>
      </c>
    </row>
    <row r="101" spans="1:6" ht="12.75" customHeight="1">
      <c r="A101" s="217"/>
      <c r="B101" s="141"/>
      <c r="C101" s="128"/>
      <c r="D101" s="136">
        <v>4110</v>
      </c>
      <c r="E101" s="209" t="s">
        <v>29</v>
      </c>
      <c r="F101" s="219">
        <v>0</v>
      </c>
    </row>
    <row r="102" spans="1:6" ht="14.25">
      <c r="A102" s="217"/>
      <c r="B102" s="141"/>
      <c r="C102" s="148"/>
      <c r="D102" s="136">
        <v>4120</v>
      </c>
      <c r="E102" s="209" t="s">
        <v>9</v>
      </c>
      <c r="F102" s="219">
        <v>0</v>
      </c>
    </row>
    <row r="103" spans="1:6" ht="27.75" customHeight="1">
      <c r="A103" s="490"/>
      <c r="B103" s="227"/>
      <c r="C103" s="43" t="s">
        <v>69</v>
      </c>
      <c r="D103" s="518" t="s">
        <v>70</v>
      </c>
      <c r="E103" s="519"/>
      <c r="F103" s="27">
        <f>SUM(F104:F111)</f>
        <v>0</v>
      </c>
    </row>
    <row r="104" spans="1:6" ht="14.25" customHeight="1">
      <c r="A104" s="490"/>
      <c r="B104" s="227"/>
      <c r="C104" s="491"/>
      <c r="D104" s="194">
        <v>4110</v>
      </c>
      <c r="E104" s="444" t="s">
        <v>114</v>
      </c>
      <c r="F104" s="154">
        <v>0</v>
      </c>
    </row>
    <row r="105" spans="1:6" ht="14.25">
      <c r="A105" s="490"/>
      <c r="B105" s="227"/>
      <c r="C105" s="492"/>
      <c r="D105" s="194">
        <v>4120</v>
      </c>
      <c r="E105" s="444" t="s">
        <v>115</v>
      </c>
      <c r="F105" s="154">
        <v>0</v>
      </c>
    </row>
    <row r="106" spans="1:6" ht="14.25">
      <c r="A106" s="490"/>
      <c r="B106" s="227"/>
      <c r="C106" s="492"/>
      <c r="D106" s="194">
        <v>4170</v>
      </c>
      <c r="E106" s="444" t="s">
        <v>116</v>
      </c>
      <c r="F106" s="154">
        <v>0</v>
      </c>
    </row>
    <row r="107" spans="1:6" ht="14.25">
      <c r="A107" s="490"/>
      <c r="B107" s="227"/>
      <c r="C107" s="492"/>
      <c r="D107" s="194">
        <v>4190</v>
      </c>
      <c r="E107" s="444" t="s">
        <v>293</v>
      </c>
      <c r="F107" s="154">
        <v>0</v>
      </c>
    </row>
    <row r="108" spans="1:6" ht="14.25">
      <c r="A108" s="490"/>
      <c r="B108" s="227"/>
      <c r="C108" s="492"/>
      <c r="D108" s="194">
        <v>4210</v>
      </c>
      <c r="E108" s="209" t="s">
        <v>118</v>
      </c>
      <c r="F108" s="154">
        <v>0</v>
      </c>
    </row>
    <row r="109" spans="1:6" ht="14.25">
      <c r="A109" s="490"/>
      <c r="B109" s="227"/>
      <c r="C109" s="492"/>
      <c r="D109" s="194">
        <v>4240</v>
      </c>
      <c r="E109" s="209" t="s">
        <v>119</v>
      </c>
      <c r="F109" s="154">
        <v>0</v>
      </c>
    </row>
    <row r="110" spans="1:6" ht="14.25">
      <c r="A110" s="490"/>
      <c r="B110" s="227"/>
      <c r="C110" s="492"/>
      <c r="D110" s="194">
        <v>4300</v>
      </c>
      <c r="E110" s="209" t="s">
        <v>120</v>
      </c>
      <c r="F110" s="154">
        <v>0</v>
      </c>
    </row>
    <row r="111" spans="1:6" ht="14.25">
      <c r="A111" s="490"/>
      <c r="B111" s="227"/>
      <c r="C111" s="492"/>
      <c r="D111" s="194">
        <v>4420</v>
      </c>
      <c r="E111" s="209" t="s">
        <v>22</v>
      </c>
      <c r="F111" s="154">
        <v>0</v>
      </c>
    </row>
    <row r="112" spans="1:6" ht="14.25" customHeight="1">
      <c r="A112" s="490"/>
      <c r="B112" s="227"/>
      <c r="C112" s="493" t="s">
        <v>74</v>
      </c>
      <c r="D112" s="545" t="s">
        <v>183</v>
      </c>
      <c r="E112" s="546"/>
      <c r="F112" s="27">
        <f>SUM(F113:F113)</f>
        <v>4000</v>
      </c>
    </row>
    <row r="113" spans="1:6" ht="14.25">
      <c r="A113" s="490"/>
      <c r="B113" s="494"/>
      <c r="C113" s="491"/>
      <c r="D113" s="136">
        <v>4300</v>
      </c>
      <c r="E113" s="209" t="s">
        <v>118</v>
      </c>
      <c r="F113" s="154">
        <v>4000</v>
      </c>
    </row>
    <row r="114" spans="1:6" ht="25.5" customHeight="1">
      <c r="A114" s="495"/>
      <c r="B114" s="108">
        <v>85156</v>
      </c>
      <c r="C114" s="507" t="s">
        <v>129</v>
      </c>
      <c r="D114" s="534"/>
      <c r="E114" s="506"/>
      <c r="F114" s="93">
        <f>F115</f>
        <v>729</v>
      </c>
    </row>
    <row r="115" spans="1:6" ht="28.5" customHeight="1">
      <c r="A115" s="125"/>
      <c r="B115" s="173"/>
      <c r="C115" s="142" t="s">
        <v>130</v>
      </c>
      <c r="D115" s="535" t="s">
        <v>131</v>
      </c>
      <c r="E115" s="536"/>
      <c r="F115" s="96">
        <f>SUM(F116:F116)</f>
        <v>729</v>
      </c>
    </row>
    <row r="116" spans="1:6" ht="14.25">
      <c r="A116" s="149"/>
      <c r="B116" s="149"/>
      <c r="C116" s="174"/>
      <c r="D116" s="130">
        <v>4130</v>
      </c>
      <c r="E116" s="131" t="s">
        <v>132</v>
      </c>
      <c r="F116" s="132">
        <v>729</v>
      </c>
    </row>
    <row r="117" spans="1:6" ht="14.25">
      <c r="A117" s="496">
        <v>854</v>
      </c>
      <c r="B117" s="537" t="s">
        <v>77</v>
      </c>
      <c r="C117" s="538"/>
      <c r="D117" s="538"/>
      <c r="E117" s="539"/>
      <c r="F117" s="145">
        <f>F118+F127</f>
        <v>28750</v>
      </c>
    </row>
    <row r="118" spans="1:6" ht="14.25" customHeight="1">
      <c r="A118" s="113"/>
      <c r="B118" s="270">
        <v>85415</v>
      </c>
      <c r="C118" s="528" t="s">
        <v>81</v>
      </c>
      <c r="D118" s="533"/>
      <c r="E118" s="529"/>
      <c r="F118" s="96">
        <f>F119+F122+F125</f>
        <v>27580</v>
      </c>
    </row>
    <row r="119" spans="1:6" ht="14.25" customHeight="1">
      <c r="A119" s="113"/>
      <c r="B119" s="155"/>
      <c r="C119" s="156" t="s">
        <v>82</v>
      </c>
      <c r="D119" s="528" t="s">
        <v>83</v>
      </c>
      <c r="E119" s="529"/>
      <c r="F119" s="96">
        <f>F120+F121</f>
        <v>25520</v>
      </c>
    </row>
    <row r="120" spans="1:6" ht="22.5">
      <c r="A120" s="113"/>
      <c r="B120" s="155"/>
      <c r="C120" s="157"/>
      <c r="D120" s="37">
        <v>3240</v>
      </c>
      <c r="E120" s="131" t="s">
        <v>84</v>
      </c>
      <c r="F120" s="18">
        <v>23600</v>
      </c>
    </row>
    <row r="121" spans="1:6" ht="14.25">
      <c r="A121" s="113"/>
      <c r="B121" s="155"/>
      <c r="C121" s="158"/>
      <c r="D121" s="138">
        <v>3260</v>
      </c>
      <c r="E121" s="131" t="s">
        <v>85</v>
      </c>
      <c r="F121" s="18">
        <v>1920</v>
      </c>
    </row>
    <row r="122" spans="1:6" ht="14.25" customHeight="1">
      <c r="A122" s="113"/>
      <c r="B122" s="155"/>
      <c r="C122" s="156" t="s">
        <v>86</v>
      </c>
      <c r="D122" s="528" t="s">
        <v>87</v>
      </c>
      <c r="E122" s="529"/>
      <c r="F122" s="96">
        <f>F124+F123</f>
        <v>0</v>
      </c>
    </row>
    <row r="123" spans="1:6" ht="22.5">
      <c r="A123" s="113"/>
      <c r="B123" s="155"/>
      <c r="C123" s="156"/>
      <c r="D123" s="37">
        <v>3240</v>
      </c>
      <c r="E123" s="131" t="s">
        <v>198</v>
      </c>
      <c r="F123" s="104">
        <v>0</v>
      </c>
    </row>
    <row r="124" spans="1:6" ht="14.25">
      <c r="A124" s="113"/>
      <c r="B124" s="155"/>
      <c r="C124" s="159"/>
      <c r="D124" s="130">
        <v>3260</v>
      </c>
      <c r="E124" s="131" t="s">
        <v>88</v>
      </c>
      <c r="F124" s="18">
        <v>0</v>
      </c>
    </row>
    <row r="125" spans="1:6" ht="14.25" customHeight="1">
      <c r="A125" s="113"/>
      <c r="B125" s="155"/>
      <c r="C125" s="156" t="s">
        <v>89</v>
      </c>
      <c r="D125" s="516" t="s">
        <v>90</v>
      </c>
      <c r="E125" s="517"/>
      <c r="F125" s="96">
        <f>F126</f>
        <v>2060</v>
      </c>
    </row>
    <row r="126" spans="1:6" ht="14.25">
      <c r="A126" s="113"/>
      <c r="B126" s="155"/>
      <c r="C126" s="156"/>
      <c r="D126" s="140">
        <v>3260</v>
      </c>
      <c r="E126" s="143" t="s">
        <v>91</v>
      </c>
      <c r="F126" s="104">
        <v>2060</v>
      </c>
    </row>
    <row r="127" spans="1:6" ht="14.25" customHeight="1">
      <c r="A127" s="113"/>
      <c r="B127" s="497">
        <v>85416</v>
      </c>
      <c r="C127" s="528" t="s">
        <v>92</v>
      </c>
      <c r="D127" s="533"/>
      <c r="E127" s="529"/>
      <c r="F127" s="96">
        <f>F128</f>
        <v>1170</v>
      </c>
    </row>
    <row r="128" spans="1:6" ht="14.25" customHeight="1">
      <c r="A128" s="113"/>
      <c r="B128" s="155"/>
      <c r="C128" s="142" t="s">
        <v>93</v>
      </c>
      <c r="D128" s="528" t="s">
        <v>94</v>
      </c>
      <c r="E128" s="529"/>
      <c r="F128" s="96">
        <f>F129</f>
        <v>1170</v>
      </c>
    </row>
    <row r="129" spans="1:6" ht="14.25">
      <c r="A129" s="113"/>
      <c r="B129" s="155"/>
      <c r="C129" s="159"/>
      <c r="D129" s="130">
        <v>3240</v>
      </c>
      <c r="E129" s="131" t="s">
        <v>95</v>
      </c>
      <c r="F129" s="18">
        <v>1170</v>
      </c>
    </row>
    <row r="130" spans="1:6" ht="14.25">
      <c r="A130" s="524" t="s">
        <v>96</v>
      </c>
      <c r="B130" s="520"/>
      <c r="C130" s="520"/>
      <c r="D130" s="520"/>
      <c r="E130" s="521"/>
      <c r="F130" s="91">
        <f>F16+F114+F117</f>
        <v>5410085</v>
      </c>
    </row>
    <row r="131" ht="14.25">
      <c r="F131" s="79"/>
    </row>
    <row r="132" spans="1:6" ht="14.25">
      <c r="A132" s="498" t="s">
        <v>294</v>
      </c>
      <c r="B132" s="165"/>
      <c r="C132" s="165"/>
      <c r="D132" s="198"/>
      <c r="E132" s="198"/>
      <c r="F132" s="79"/>
    </row>
    <row r="133" spans="1:6" ht="14.25">
      <c r="A133" s="84" t="s">
        <v>138</v>
      </c>
      <c r="B133" s="261">
        <v>4000</v>
      </c>
      <c r="C133" s="82"/>
      <c r="D133" s="198"/>
      <c r="E133" s="198"/>
      <c r="F133" s="79"/>
    </row>
    <row r="134" spans="1:6" ht="14.25">
      <c r="A134" s="75" t="s">
        <v>5</v>
      </c>
      <c r="B134" s="177">
        <v>4000</v>
      </c>
      <c r="C134" s="167"/>
      <c r="D134" s="198"/>
      <c r="E134" s="198"/>
      <c r="F134" s="79"/>
    </row>
    <row r="135" ht="14.25">
      <c r="F135" s="79"/>
    </row>
    <row r="136" ht="14.25">
      <c r="F136" s="79"/>
    </row>
    <row r="137" ht="14.25">
      <c r="F137" s="79"/>
    </row>
    <row r="138" ht="14.25">
      <c r="F138" s="79"/>
    </row>
    <row r="139" ht="14.25">
      <c r="F139" s="79"/>
    </row>
    <row r="140" ht="14.25">
      <c r="F140" s="79"/>
    </row>
    <row r="141" ht="14.25">
      <c r="F141" s="79"/>
    </row>
    <row r="142" ht="14.25">
      <c r="F142" s="79"/>
    </row>
    <row r="143" ht="14.25">
      <c r="F143" s="79"/>
    </row>
    <row r="144" ht="14.25">
      <c r="F144" s="79"/>
    </row>
    <row r="145" ht="14.25">
      <c r="F145" s="79"/>
    </row>
    <row r="146" ht="14.25">
      <c r="F146" s="79"/>
    </row>
    <row r="147" ht="14.25">
      <c r="F147" s="79"/>
    </row>
    <row r="148" ht="14.25">
      <c r="F148" s="79"/>
    </row>
    <row r="149" ht="14.25">
      <c r="F149" s="79"/>
    </row>
    <row r="150" ht="14.25">
      <c r="F150" s="79"/>
    </row>
    <row r="151" ht="14.25">
      <c r="F151" s="79"/>
    </row>
    <row r="152" ht="14.25">
      <c r="F152" s="79"/>
    </row>
    <row r="153" ht="14.25">
      <c r="F153" s="79"/>
    </row>
    <row r="154" ht="14.25">
      <c r="F154" s="79"/>
    </row>
    <row r="155" ht="14.25">
      <c r="F155" s="79"/>
    </row>
    <row r="170" ht="14.25">
      <c r="F170" s="79"/>
    </row>
    <row r="171" ht="14.25">
      <c r="F171" s="79"/>
    </row>
    <row r="172" ht="14.25">
      <c r="F172" s="79"/>
    </row>
    <row r="173" ht="14.25">
      <c r="F173" s="79"/>
    </row>
    <row r="174" ht="14.25">
      <c r="F174" s="79"/>
    </row>
    <row r="175" ht="14.25">
      <c r="F175" s="79"/>
    </row>
    <row r="176" ht="14.25">
      <c r="F176" s="79"/>
    </row>
    <row r="177" ht="14.25">
      <c r="F177" s="79"/>
    </row>
    <row r="178" ht="14.25">
      <c r="F178" s="79"/>
    </row>
    <row r="179" ht="14.25">
      <c r="F179" s="79"/>
    </row>
  </sheetData>
  <mergeCells count="34">
    <mergeCell ref="D57:E57"/>
    <mergeCell ref="A12:F12"/>
    <mergeCell ref="B14:E14"/>
    <mergeCell ref="B16:E16"/>
    <mergeCell ref="C17:E17"/>
    <mergeCell ref="D18:E18"/>
    <mergeCell ref="D39:E39"/>
    <mergeCell ref="C41:E41"/>
    <mergeCell ref="D42:E42"/>
    <mergeCell ref="C47:E47"/>
    <mergeCell ref="D48:E48"/>
    <mergeCell ref="C56:E56"/>
    <mergeCell ref="D112:E112"/>
    <mergeCell ref="D75:E75"/>
    <mergeCell ref="C78:E78"/>
    <mergeCell ref="D79:E79"/>
    <mergeCell ref="C81:E81"/>
    <mergeCell ref="D82:E82"/>
    <mergeCell ref="C88:E88"/>
    <mergeCell ref="D89:E89"/>
    <mergeCell ref="C96:E96"/>
    <mergeCell ref="D97:E97"/>
    <mergeCell ref="D99:E99"/>
    <mergeCell ref="D103:E103"/>
    <mergeCell ref="D125:E125"/>
    <mergeCell ref="C127:E127"/>
    <mergeCell ref="D128:E128"/>
    <mergeCell ref="A130:E130"/>
    <mergeCell ref="C114:E114"/>
    <mergeCell ref="D115:E115"/>
    <mergeCell ref="B117:E117"/>
    <mergeCell ref="C118:E118"/>
    <mergeCell ref="D119:E119"/>
    <mergeCell ref="D122:E122"/>
  </mergeCells>
  <printOptions/>
  <pageMargins left="0.29" right="0.21" top="0.3937007874015748" bottom="0.2362204724409449" header="0.15748031496062992" footer="0.1968503937007874"/>
  <pageSetup horizontalDpi="600" verticalDpi="600" orientation="portrait" paperSize="9" scale="91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view="pageBreakPreview" zoomScale="166" zoomScaleSheetLayoutView="166" workbookViewId="0" topLeftCell="A1">
      <selection activeCell="F4" sqref="F4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0" customWidth="1"/>
    <col min="5" max="5" width="50" style="0" customWidth="1"/>
    <col min="6" max="6" width="13.5" style="0" customWidth="1"/>
    <col min="7" max="7" width="2.5" style="0" customWidth="1"/>
    <col min="8" max="8" width="6.09765625" style="34" customWidth="1"/>
    <col min="9" max="9" width="5.69921875" style="34" customWidth="1"/>
    <col min="10" max="10" width="23.5" style="34" customWidth="1"/>
    <col min="11" max="11" width="8" style="34" customWidth="1"/>
    <col min="12" max="12" width="7.3984375" style="34" customWidth="1"/>
    <col min="13" max="13" width="8" style="34" customWidth="1"/>
    <col min="14" max="14" width="7.5" style="34" customWidth="1"/>
    <col min="15" max="15" width="7.8984375" style="0" customWidth="1"/>
  </cols>
  <sheetData>
    <row r="1" spans="1:14" s="2" customFormat="1" ht="14.25">
      <c r="A1" s="1" t="s">
        <v>270</v>
      </c>
      <c r="H1" s="34"/>
      <c r="I1" s="34"/>
      <c r="J1" s="34"/>
      <c r="K1" s="34"/>
      <c r="L1" s="87"/>
      <c r="M1" s="34"/>
      <c r="N1" s="199"/>
    </row>
    <row r="2" spans="1:14" s="2" customFormat="1" ht="14.25" customHeight="1">
      <c r="A2" s="3" t="s">
        <v>238</v>
      </c>
      <c r="H2" s="34"/>
      <c r="I2" s="34"/>
      <c r="J2" s="34"/>
      <c r="K2" s="34"/>
      <c r="L2" s="87"/>
      <c r="M2" s="34"/>
      <c r="N2" s="199"/>
    </row>
    <row r="3" spans="1:14" s="2" customFormat="1" ht="14.25">
      <c r="A3" s="3" t="s">
        <v>239</v>
      </c>
      <c r="H3" s="34"/>
      <c r="I3" s="34"/>
      <c r="J3" s="34"/>
      <c r="K3" s="34"/>
      <c r="L3" s="87"/>
      <c r="M3" s="34"/>
      <c r="N3" s="199"/>
    </row>
    <row r="4" spans="5:14" ht="14.25" customHeight="1">
      <c r="E4" s="4" t="s">
        <v>0</v>
      </c>
      <c r="F4" s="5" t="s">
        <v>295</v>
      </c>
      <c r="G4" s="5"/>
      <c r="L4" s="87"/>
      <c r="N4" s="199"/>
    </row>
    <row r="5" spans="5:14" ht="15.75">
      <c r="E5" s="4"/>
      <c r="F5" s="5"/>
      <c r="G5" s="5"/>
      <c r="L5" s="446"/>
      <c r="N5" s="199"/>
    </row>
    <row r="6" spans="1:15" ht="14.25" customHeight="1">
      <c r="A6" s="7"/>
      <c r="F6" s="8"/>
      <c r="G6" s="8"/>
      <c r="L6" s="617" t="s">
        <v>271</v>
      </c>
      <c r="M6" s="617" t="s">
        <v>272</v>
      </c>
      <c r="N6" s="619" t="s">
        <v>273</v>
      </c>
      <c r="O6" s="620" t="s">
        <v>274</v>
      </c>
    </row>
    <row r="7" spans="2:15" ht="14.25" customHeight="1">
      <c r="B7" s="9"/>
      <c r="E7" s="1" t="s">
        <v>1</v>
      </c>
      <c r="F7" s="10"/>
      <c r="G7" s="10"/>
      <c r="H7" s="199"/>
      <c r="I7" s="199"/>
      <c r="J7" s="199"/>
      <c r="K7" s="199"/>
      <c r="L7" s="617"/>
      <c r="M7" s="617"/>
      <c r="N7" s="619"/>
      <c r="O7" s="620"/>
    </row>
    <row r="8" spans="5:15" ht="14.25" customHeight="1">
      <c r="E8" s="1" t="s">
        <v>2</v>
      </c>
      <c r="F8" s="11"/>
      <c r="G8" s="11"/>
      <c r="H8" s="6"/>
      <c r="I8" s="6"/>
      <c r="J8" s="6"/>
      <c r="K8" s="6"/>
      <c r="L8" s="617"/>
      <c r="M8" s="617"/>
      <c r="N8" s="619"/>
      <c r="O8" s="620"/>
    </row>
    <row r="9" spans="5:15" ht="28.5" customHeight="1">
      <c r="E9" s="622" t="s">
        <v>275</v>
      </c>
      <c r="F9" s="623"/>
      <c r="G9" s="11"/>
      <c r="H9" s="6"/>
      <c r="I9" s="6"/>
      <c r="J9" s="6"/>
      <c r="K9" s="6"/>
      <c r="L9" s="617"/>
      <c r="M9" s="617"/>
      <c r="N9" s="619"/>
      <c r="O9" s="620"/>
    </row>
    <row r="10" spans="5:15" ht="14.25" customHeight="1">
      <c r="E10" s="447"/>
      <c r="F10" s="11"/>
      <c r="G10" s="11"/>
      <c r="H10" s="6"/>
      <c r="I10" s="6"/>
      <c r="J10" s="6"/>
      <c r="K10" s="6"/>
      <c r="L10" s="617"/>
      <c r="M10" s="617"/>
      <c r="N10" s="619"/>
      <c r="O10" s="620"/>
    </row>
    <row r="11" spans="7:15" ht="14.25" customHeight="1">
      <c r="G11" s="11"/>
      <c r="H11" s="6"/>
      <c r="I11" s="6"/>
      <c r="J11" s="6"/>
      <c r="K11" s="6"/>
      <c r="L11" s="617"/>
      <c r="M11" s="617"/>
      <c r="N11" s="619"/>
      <c r="O11" s="620"/>
    </row>
    <row r="12" spans="1:15" ht="19.5" customHeight="1">
      <c r="A12" s="511" t="s">
        <v>7</v>
      </c>
      <c r="B12" s="511"/>
      <c r="C12" s="511"/>
      <c r="D12" s="511"/>
      <c r="E12" s="511"/>
      <c r="F12" s="511"/>
      <c r="G12" s="11"/>
      <c r="H12" s="6"/>
      <c r="I12" s="6"/>
      <c r="J12" s="6"/>
      <c r="K12" s="6"/>
      <c r="L12" s="617"/>
      <c r="M12" s="617"/>
      <c r="N12" s="619"/>
      <c r="O12" s="620"/>
    </row>
    <row r="13" spans="7:15" ht="12.75" customHeight="1">
      <c r="G13" s="11"/>
      <c r="H13" s="6"/>
      <c r="I13" s="6"/>
      <c r="J13" s="6"/>
      <c r="K13" s="6"/>
      <c r="L13" s="617"/>
      <c r="M13" s="617"/>
      <c r="N13" s="619"/>
      <c r="O13" s="620"/>
    </row>
    <row r="14" spans="1:15" ht="12.95" customHeight="1">
      <c r="A14" s="121" t="s">
        <v>10</v>
      </c>
      <c r="B14" s="121" t="s">
        <v>11</v>
      </c>
      <c r="C14" s="121" t="s">
        <v>12</v>
      </c>
      <c r="D14" s="121" t="s">
        <v>13</v>
      </c>
      <c r="E14" s="121" t="s">
        <v>14</v>
      </c>
      <c r="F14" s="448" t="s">
        <v>15</v>
      </c>
      <c r="G14" s="11"/>
      <c r="H14" s="6"/>
      <c r="I14" s="6"/>
      <c r="J14" s="6"/>
      <c r="K14" s="12" t="s">
        <v>5</v>
      </c>
      <c r="L14" s="618"/>
      <c r="M14" s="618"/>
      <c r="N14" s="619"/>
      <c r="O14" s="621"/>
    </row>
    <row r="15" spans="1:15" s="22" customFormat="1" ht="12" customHeight="1">
      <c r="A15" s="20">
        <v>801</v>
      </c>
      <c r="B15" s="513" t="s">
        <v>17</v>
      </c>
      <c r="C15" s="509"/>
      <c r="D15" s="509"/>
      <c r="E15" s="510"/>
      <c r="F15" s="449">
        <f>F16+F46+F74+F79+F89</f>
        <v>9269871</v>
      </c>
      <c r="G15" s="11"/>
      <c r="H15" s="200" t="s">
        <v>6</v>
      </c>
      <c r="I15" s="602" t="s">
        <v>143</v>
      </c>
      <c r="J15" s="603"/>
      <c r="K15" s="13">
        <f>M15+L15+N15+O15</f>
        <v>164727</v>
      </c>
      <c r="L15" s="450">
        <f>SUM(L16:L53)</f>
        <v>39159</v>
      </c>
      <c r="M15" s="450">
        <f>SUM(M16:M53)</f>
        <v>67767</v>
      </c>
      <c r="N15" s="450">
        <f>SUM(N16:N24)</f>
        <v>31300</v>
      </c>
      <c r="O15" s="450">
        <f>SUM(O16:O24)</f>
        <v>26501</v>
      </c>
    </row>
    <row r="16" spans="1:15" s="22" customFormat="1" ht="12" customHeight="1">
      <c r="A16" s="564"/>
      <c r="B16" s="451">
        <v>80115</v>
      </c>
      <c r="C16" s="505" t="s">
        <v>240</v>
      </c>
      <c r="D16" s="514"/>
      <c r="E16" s="515"/>
      <c r="F16" s="449">
        <f>F17+F44</f>
        <v>8810511</v>
      </c>
      <c r="G16" s="11"/>
      <c r="H16" s="604"/>
      <c r="I16" s="15">
        <v>4111</v>
      </c>
      <c r="J16" s="16" t="s">
        <v>8</v>
      </c>
      <c r="K16" s="201">
        <f>SUM(L16:O16)</f>
        <v>2619</v>
      </c>
      <c r="L16" s="202">
        <v>588</v>
      </c>
      <c r="M16" s="202">
        <v>1735</v>
      </c>
      <c r="N16" s="452"/>
      <c r="O16" s="205">
        <v>296</v>
      </c>
    </row>
    <row r="17" spans="1:15" s="22" customFormat="1" ht="12" customHeight="1">
      <c r="A17" s="565"/>
      <c r="B17" s="564"/>
      <c r="C17" s="216" t="s">
        <v>241</v>
      </c>
      <c r="D17" s="505" t="s">
        <v>242</v>
      </c>
      <c r="E17" s="514"/>
      <c r="F17" s="449">
        <f>SUM(F18:F43)-F19</f>
        <v>8771311</v>
      </c>
      <c r="G17" s="11"/>
      <c r="H17" s="605"/>
      <c r="I17" s="15">
        <v>4121</v>
      </c>
      <c r="J17" s="16" t="s">
        <v>9</v>
      </c>
      <c r="K17" s="201">
        <f>SUM(L17:O17)</f>
        <v>375</v>
      </c>
      <c r="L17" s="202">
        <v>84</v>
      </c>
      <c r="M17" s="202">
        <v>248</v>
      </c>
      <c r="N17" s="452"/>
      <c r="O17" s="205">
        <v>43</v>
      </c>
    </row>
    <row r="18" spans="1:15" s="22" customFormat="1" ht="12" customHeight="1">
      <c r="A18" s="565"/>
      <c r="B18" s="607"/>
      <c r="C18" s="609"/>
      <c r="D18" s="136">
        <v>3020</v>
      </c>
      <c r="E18" s="209" t="s">
        <v>21</v>
      </c>
      <c r="F18" s="449">
        <f>F19</f>
        <v>2300</v>
      </c>
      <c r="G18" s="11"/>
      <c r="H18" s="605"/>
      <c r="I18" s="15">
        <v>4171</v>
      </c>
      <c r="J18" s="16" t="s">
        <v>16</v>
      </c>
      <c r="K18" s="201">
        <f aca="true" t="shared" si="0" ref="K18:K22">SUM(L18:O18)</f>
        <v>15160</v>
      </c>
      <c r="L18" s="202">
        <v>3360</v>
      </c>
      <c r="M18" s="202">
        <v>10080</v>
      </c>
      <c r="N18" s="452"/>
      <c r="O18" s="453">
        <v>1720</v>
      </c>
    </row>
    <row r="19" spans="1:15" s="22" customFormat="1" ht="12" customHeight="1">
      <c r="A19" s="565"/>
      <c r="B19" s="607"/>
      <c r="C19" s="609"/>
      <c r="D19" s="441"/>
      <c r="E19" s="134" t="s">
        <v>23</v>
      </c>
      <c r="F19" s="154">
        <v>2300</v>
      </c>
      <c r="G19" s="11"/>
      <c r="H19" s="605"/>
      <c r="I19" s="15">
        <v>4211</v>
      </c>
      <c r="J19" s="16" t="s">
        <v>18</v>
      </c>
      <c r="K19" s="201">
        <f t="shared" si="0"/>
        <v>2520</v>
      </c>
      <c r="L19" s="202">
        <v>0</v>
      </c>
      <c r="M19" s="202">
        <v>2520</v>
      </c>
      <c r="N19" s="452"/>
      <c r="O19" s="205"/>
    </row>
    <row r="20" spans="1:15" s="22" customFormat="1" ht="12" customHeight="1">
      <c r="A20" s="565"/>
      <c r="B20" s="607"/>
      <c r="C20" s="609"/>
      <c r="D20" s="136">
        <v>4010</v>
      </c>
      <c r="E20" s="209" t="s">
        <v>25</v>
      </c>
      <c r="F20" s="154">
        <v>6354522</v>
      </c>
      <c r="G20" s="11"/>
      <c r="H20" s="605"/>
      <c r="I20" s="15">
        <v>4241</v>
      </c>
      <c r="J20" s="16" t="s">
        <v>19</v>
      </c>
      <c r="K20" s="201">
        <f t="shared" si="0"/>
        <v>0</v>
      </c>
      <c r="L20" s="202">
        <v>0</v>
      </c>
      <c r="M20" s="202">
        <v>0</v>
      </c>
      <c r="N20" s="452"/>
      <c r="O20" s="205"/>
    </row>
    <row r="21" spans="1:15" s="22" customFormat="1" ht="12" customHeight="1">
      <c r="A21" s="565"/>
      <c r="B21" s="607"/>
      <c r="C21" s="609"/>
      <c r="D21" s="136">
        <v>4040</v>
      </c>
      <c r="E21" s="209" t="s">
        <v>26</v>
      </c>
      <c r="F21" s="154">
        <v>465285</v>
      </c>
      <c r="G21" s="11"/>
      <c r="H21" s="605"/>
      <c r="I21" s="15">
        <v>4301</v>
      </c>
      <c r="J21" s="16" t="s">
        <v>20</v>
      </c>
      <c r="K21" s="201">
        <f t="shared" si="0"/>
        <v>85561</v>
      </c>
      <c r="L21" s="202">
        <v>16564</v>
      </c>
      <c r="M21" s="202">
        <v>27160</v>
      </c>
      <c r="N21" s="454">
        <v>28400</v>
      </c>
      <c r="O21" s="453">
        <v>13437</v>
      </c>
    </row>
    <row r="22" spans="1:15" s="22" customFormat="1" ht="12" customHeight="1">
      <c r="A22" s="565"/>
      <c r="B22" s="607"/>
      <c r="C22" s="609"/>
      <c r="D22" s="136">
        <v>4110</v>
      </c>
      <c r="E22" s="209" t="s">
        <v>29</v>
      </c>
      <c r="F22" s="154">
        <v>1128716</v>
      </c>
      <c r="G22" s="11"/>
      <c r="H22" s="605"/>
      <c r="I22" s="15">
        <v>4421</v>
      </c>
      <c r="J22" s="16" t="s">
        <v>22</v>
      </c>
      <c r="K22" s="201">
        <f t="shared" si="0"/>
        <v>55070</v>
      </c>
      <c r="L22" s="202">
        <v>18299</v>
      </c>
      <c r="M22" s="202">
        <v>23121</v>
      </c>
      <c r="N22" s="454">
        <v>2900</v>
      </c>
      <c r="O22" s="453">
        <v>10750</v>
      </c>
    </row>
    <row r="23" spans="1:15" s="22" customFormat="1" ht="12" customHeight="1">
      <c r="A23" s="565"/>
      <c r="B23" s="607"/>
      <c r="C23" s="609"/>
      <c r="D23" s="136">
        <v>4120</v>
      </c>
      <c r="E23" s="209" t="s">
        <v>9</v>
      </c>
      <c r="F23" s="154">
        <v>121989</v>
      </c>
      <c r="G23" s="11"/>
      <c r="H23" s="606"/>
      <c r="I23" s="15">
        <v>4431</v>
      </c>
      <c r="J23" s="16" t="s">
        <v>24</v>
      </c>
      <c r="K23" s="201">
        <f>SUM(L23:O23)</f>
        <v>1422</v>
      </c>
      <c r="L23" s="202">
        <v>264</v>
      </c>
      <c r="M23" s="202">
        <v>903</v>
      </c>
      <c r="N23" s="452"/>
      <c r="O23" s="205">
        <v>255</v>
      </c>
    </row>
    <row r="24" spans="1:15" s="22" customFormat="1" ht="12" customHeight="1">
      <c r="A24" s="565"/>
      <c r="B24" s="607"/>
      <c r="C24" s="609"/>
      <c r="D24" s="136">
        <v>4140</v>
      </c>
      <c r="E24" s="209" t="s">
        <v>30</v>
      </c>
      <c r="F24" s="154">
        <v>1000</v>
      </c>
      <c r="G24" s="11"/>
      <c r="H24" s="455"/>
      <c r="I24" s="15">
        <v>4701</v>
      </c>
      <c r="J24" s="456" t="s">
        <v>276</v>
      </c>
      <c r="K24" s="201">
        <f>SUM(L24:O24)</f>
        <v>2000</v>
      </c>
      <c r="L24" s="18"/>
      <c r="M24" s="457">
        <v>2000</v>
      </c>
      <c r="N24" s="458"/>
      <c r="O24" s="459"/>
    </row>
    <row r="25" spans="1:15" s="22" customFormat="1" ht="12" customHeight="1">
      <c r="A25" s="565"/>
      <c r="B25" s="607"/>
      <c r="C25" s="609"/>
      <c r="D25" s="136">
        <v>4210</v>
      </c>
      <c r="E25" s="209" t="s">
        <v>18</v>
      </c>
      <c r="F25" s="154">
        <v>24126</v>
      </c>
      <c r="G25" s="11"/>
      <c r="H25" s="455"/>
      <c r="I25" s="241"/>
      <c r="J25" s="460"/>
      <c r="K25" s="461"/>
      <c r="L25" s="114"/>
      <c r="M25" s="114"/>
      <c r="N25" s="462"/>
      <c r="O25" s="184"/>
    </row>
    <row r="26" spans="1:15" s="22" customFormat="1" ht="12" customHeight="1">
      <c r="A26" s="565"/>
      <c r="B26" s="607"/>
      <c r="C26" s="609"/>
      <c r="D26" s="136">
        <v>4230</v>
      </c>
      <c r="E26" s="209" t="s">
        <v>146</v>
      </c>
      <c r="F26" s="154">
        <v>0</v>
      </c>
      <c r="G26" s="11"/>
      <c r="H26" s="612" t="s">
        <v>27</v>
      </c>
      <c r="I26" s="613" t="s">
        <v>28</v>
      </c>
      <c r="J26" s="614"/>
      <c r="K26" s="593">
        <f>M26+L26</f>
        <v>0</v>
      </c>
      <c r="L26" s="593">
        <f aca="true" t="shared" si="1" ref="L26:O26">SUM(L28:L28)</f>
        <v>0</v>
      </c>
      <c r="M26" s="593">
        <f t="shared" si="1"/>
        <v>0</v>
      </c>
      <c r="N26" s="593">
        <f t="shared" si="1"/>
        <v>31300</v>
      </c>
      <c r="O26" s="593">
        <f t="shared" si="1"/>
        <v>73836</v>
      </c>
    </row>
    <row r="27" spans="1:15" s="22" customFormat="1" ht="12" customHeight="1">
      <c r="A27" s="565"/>
      <c r="B27" s="607"/>
      <c r="C27" s="609"/>
      <c r="D27" s="136">
        <v>4240</v>
      </c>
      <c r="E27" s="209" t="s">
        <v>49</v>
      </c>
      <c r="F27" s="154">
        <v>0</v>
      </c>
      <c r="G27" s="11"/>
      <c r="H27" s="612"/>
      <c r="I27" s="615"/>
      <c r="J27" s="616"/>
      <c r="K27" s="594">
        <f aca="true" t="shared" si="2" ref="K27:O27">SUM(K28:K36)</f>
        <v>0</v>
      </c>
      <c r="L27" s="594">
        <f t="shared" si="2"/>
        <v>0</v>
      </c>
      <c r="M27" s="594">
        <f t="shared" si="2"/>
        <v>0</v>
      </c>
      <c r="N27" s="594">
        <f t="shared" si="2"/>
        <v>31300</v>
      </c>
      <c r="O27" s="594">
        <f t="shared" si="2"/>
        <v>73836</v>
      </c>
    </row>
    <row r="28" spans="1:15" s="22" customFormat="1" ht="12" customHeight="1">
      <c r="A28" s="565"/>
      <c r="B28" s="607"/>
      <c r="C28" s="609"/>
      <c r="D28" s="136">
        <v>4260</v>
      </c>
      <c r="E28" s="209" t="s">
        <v>105</v>
      </c>
      <c r="F28" s="154">
        <v>10000</v>
      </c>
      <c r="G28" s="11"/>
      <c r="H28" s="595"/>
      <c r="I28" s="596">
        <v>2051</v>
      </c>
      <c r="J28" s="599" t="s">
        <v>277</v>
      </c>
      <c r="K28" s="582">
        <v>0</v>
      </c>
      <c r="L28" s="582">
        <v>0</v>
      </c>
      <c r="M28" s="582">
        <v>0</v>
      </c>
      <c r="N28" s="585">
        <v>31300</v>
      </c>
      <c r="O28" s="588">
        <v>73836</v>
      </c>
    </row>
    <row r="29" spans="1:15" s="22" customFormat="1" ht="12" customHeight="1">
      <c r="A29" s="565"/>
      <c r="B29" s="607"/>
      <c r="C29" s="609"/>
      <c r="D29" s="591"/>
      <c r="E29" s="209" t="s">
        <v>254</v>
      </c>
      <c r="F29" s="154">
        <v>0</v>
      </c>
      <c r="G29" s="11"/>
      <c r="H29" s="558"/>
      <c r="I29" s="597"/>
      <c r="J29" s="600"/>
      <c r="K29" s="583"/>
      <c r="L29" s="583"/>
      <c r="M29" s="583"/>
      <c r="N29" s="586"/>
      <c r="O29" s="589"/>
    </row>
    <row r="30" spans="1:15" s="22" customFormat="1" ht="12" customHeight="1">
      <c r="A30" s="565"/>
      <c r="B30" s="607"/>
      <c r="C30" s="609"/>
      <c r="D30" s="592"/>
      <c r="E30" s="209" t="s">
        <v>255</v>
      </c>
      <c r="F30" s="154">
        <v>300000</v>
      </c>
      <c r="G30" s="11"/>
      <c r="H30" s="558"/>
      <c r="I30" s="597"/>
      <c r="J30" s="600"/>
      <c r="K30" s="583"/>
      <c r="L30" s="583"/>
      <c r="M30" s="583"/>
      <c r="N30" s="586"/>
      <c r="O30" s="589"/>
    </row>
    <row r="31" spans="1:15" s="22" customFormat="1" ht="12" customHeight="1">
      <c r="A31" s="565"/>
      <c r="B31" s="607"/>
      <c r="C31" s="609"/>
      <c r="D31" s="136">
        <v>4280</v>
      </c>
      <c r="E31" s="209" t="s">
        <v>35</v>
      </c>
      <c r="F31" s="154">
        <v>4240</v>
      </c>
      <c r="G31" s="11"/>
      <c r="H31" s="558"/>
      <c r="I31" s="597"/>
      <c r="J31" s="600"/>
      <c r="K31" s="583"/>
      <c r="L31" s="583"/>
      <c r="M31" s="583"/>
      <c r="N31" s="586"/>
      <c r="O31" s="589"/>
    </row>
    <row r="32" spans="1:15" s="22" customFormat="1" ht="12" customHeight="1">
      <c r="A32" s="565"/>
      <c r="B32" s="607"/>
      <c r="C32" s="609"/>
      <c r="D32" s="136">
        <v>4300</v>
      </c>
      <c r="E32" s="209" t="s">
        <v>36</v>
      </c>
      <c r="F32" s="154">
        <v>18024</v>
      </c>
      <c r="G32" s="11"/>
      <c r="H32" s="558"/>
      <c r="I32" s="597"/>
      <c r="J32" s="600"/>
      <c r="K32" s="583"/>
      <c r="L32" s="583"/>
      <c r="M32" s="583"/>
      <c r="N32" s="586"/>
      <c r="O32" s="589"/>
    </row>
    <row r="33" spans="1:15" s="22" customFormat="1" ht="12" customHeight="1">
      <c r="A33" s="565"/>
      <c r="B33" s="607"/>
      <c r="C33" s="609"/>
      <c r="D33" s="591"/>
      <c r="E33" s="137" t="s">
        <v>110</v>
      </c>
      <c r="F33" s="154">
        <v>0</v>
      </c>
      <c r="G33" s="11"/>
      <c r="H33" s="558"/>
      <c r="I33" s="597"/>
      <c r="J33" s="600"/>
      <c r="K33" s="583"/>
      <c r="L33" s="583"/>
      <c r="M33" s="583"/>
      <c r="N33" s="586"/>
      <c r="O33" s="589"/>
    </row>
    <row r="34" spans="1:15" s="22" customFormat="1" ht="12" customHeight="1">
      <c r="A34" s="565"/>
      <c r="B34" s="607"/>
      <c r="C34" s="609"/>
      <c r="D34" s="558"/>
      <c r="E34" s="137" t="s">
        <v>149</v>
      </c>
      <c r="F34" s="154">
        <v>0</v>
      </c>
      <c r="G34" s="11"/>
      <c r="H34" s="558"/>
      <c r="I34" s="597"/>
      <c r="J34" s="600"/>
      <c r="K34" s="583"/>
      <c r="L34" s="583"/>
      <c r="M34" s="583"/>
      <c r="N34" s="586"/>
      <c r="O34" s="589"/>
    </row>
    <row r="35" spans="1:15" s="22" customFormat="1" ht="12" customHeight="1">
      <c r="A35" s="565"/>
      <c r="B35" s="607"/>
      <c r="C35" s="609"/>
      <c r="D35" s="559"/>
      <c r="E35" s="137" t="s">
        <v>37</v>
      </c>
      <c r="F35" s="154">
        <v>15000</v>
      </c>
      <c r="G35" s="11"/>
      <c r="H35" s="558"/>
      <c r="I35" s="597"/>
      <c r="J35" s="600"/>
      <c r="K35" s="583"/>
      <c r="L35" s="583"/>
      <c r="M35" s="583"/>
      <c r="N35" s="586"/>
      <c r="O35" s="589"/>
    </row>
    <row r="36" spans="1:15" s="22" customFormat="1" ht="12" customHeight="1">
      <c r="A36" s="565"/>
      <c r="B36" s="607"/>
      <c r="C36" s="609"/>
      <c r="D36" s="136">
        <v>4360</v>
      </c>
      <c r="E36" s="209" t="s">
        <v>38</v>
      </c>
      <c r="F36" s="154">
        <v>0</v>
      </c>
      <c r="G36" s="11"/>
      <c r="H36" s="558"/>
      <c r="I36" s="597"/>
      <c r="J36" s="600"/>
      <c r="K36" s="583"/>
      <c r="L36" s="583"/>
      <c r="M36" s="583"/>
      <c r="N36" s="586"/>
      <c r="O36" s="589"/>
    </row>
    <row r="37" spans="1:15" s="22" customFormat="1" ht="12" customHeight="1">
      <c r="A37" s="565"/>
      <c r="B37" s="607"/>
      <c r="C37" s="609"/>
      <c r="D37" s="591"/>
      <c r="E37" s="209" t="s">
        <v>150</v>
      </c>
      <c r="F37" s="154">
        <v>0</v>
      </c>
      <c r="G37" s="11"/>
      <c r="H37" s="558"/>
      <c r="I37" s="597"/>
      <c r="J37" s="600"/>
      <c r="K37" s="583"/>
      <c r="L37" s="583"/>
      <c r="M37" s="583"/>
      <c r="N37" s="586"/>
      <c r="O37" s="589"/>
    </row>
    <row r="38" spans="1:15" s="22" customFormat="1" ht="12" customHeight="1">
      <c r="A38" s="565"/>
      <c r="B38" s="607"/>
      <c r="C38" s="609"/>
      <c r="D38" s="592"/>
      <c r="E38" s="209" t="s">
        <v>151</v>
      </c>
      <c r="F38" s="154">
        <v>4000</v>
      </c>
      <c r="G38" s="11"/>
      <c r="H38" s="559"/>
      <c r="I38" s="598"/>
      <c r="J38" s="601"/>
      <c r="K38" s="584"/>
      <c r="L38" s="584"/>
      <c r="M38" s="584"/>
      <c r="N38" s="587"/>
      <c r="O38" s="590"/>
    </row>
    <row r="39" spans="1:14" s="22" customFormat="1" ht="12" customHeight="1">
      <c r="A39" s="565"/>
      <c r="B39" s="607"/>
      <c r="C39" s="609"/>
      <c r="D39" s="463">
        <v>4410</v>
      </c>
      <c r="E39" s="209" t="s">
        <v>40</v>
      </c>
      <c r="F39" s="154">
        <v>439</v>
      </c>
      <c r="G39" s="11"/>
      <c r="H39" s="455"/>
      <c r="I39" s="241"/>
      <c r="J39" s="460"/>
      <c r="K39" s="461"/>
      <c r="L39" s="114"/>
      <c r="M39" s="114"/>
      <c r="N39" s="462"/>
    </row>
    <row r="40" spans="1:14" s="22" customFormat="1" ht="12" customHeight="1">
      <c r="A40" s="565"/>
      <c r="B40" s="607"/>
      <c r="C40" s="609"/>
      <c r="D40" s="136">
        <v>4440</v>
      </c>
      <c r="E40" s="131" t="s">
        <v>41</v>
      </c>
      <c r="F40" s="154">
        <v>304018</v>
      </c>
      <c r="G40" s="11"/>
      <c r="H40" s="455"/>
      <c r="I40" s="241"/>
      <c r="J40" s="460"/>
      <c r="K40" s="461"/>
      <c r="L40" s="114"/>
      <c r="M40" s="114"/>
      <c r="N40" s="462"/>
    </row>
    <row r="41" spans="1:14" s="22" customFormat="1" ht="12" customHeight="1">
      <c r="A41" s="565"/>
      <c r="B41" s="607"/>
      <c r="C41" s="610"/>
      <c r="D41" s="15">
        <v>4520</v>
      </c>
      <c r="E41" s="110" t="s">
        <v>42</v>
      </c>
      <c r="F41" s="154">
        <v>16032</v>
      </c>
      <c r="G41" s="11"/>
      <c r="H41" s="455"/>
      <c r="I41" s="241"/>
      <c r="J41" s="460"/>
      <c r="K41" s="461"/>
      <c r="L41" s="114"/>
      <c r="M41" s="114"/>
      <c r="N41" s="462"/>
    </row>
    <row r="42" spans="1:14" s="22" customFormat="1" ht="12" customHeight="1">
      <c r="A42" s="565"/>
      <c r="B42" s="607"/>
      <c r="C42" s="610"/>
      <c r="D42" s="15">
        <v>4530</v>
      </c>
      <c r="E42" s="110" t="s">
        <v>106</v>
      </c>
      <c r="F42" s="154">
        <v>320</v>
      </c>
      <c r="G42" s="11"/>
      <c r="H42" s="464"/>
      <c r="I42" s="241"/>
      <c r="J42" s="460"/>
      <c r="K42" s="461"/>
      <c r="L42" s="114"/>
      <c r="M42" s="114"/>
      <c r="N42" s="462"/>
    </row>
    <row r="43" spans="1:14" s="22" customFormat="1" ht="12" customHeight="1">
      <c r="A43" s="565"/>
      <c r="B43" s="607"/>
      <c r="C43" s="611"/>
      <c r="D43" s="15">
        <v>4700</v>
      </c>
      <c r="E43" s="110" t="s">
        <v>107</v>
      </c>
      <c r="F43" s="154">
        <v>1300</v>
      </c>
      <c r="G43" s="11"/>
      <c r="H43" s="464"/>
      <c r="I43" s="241"/>
      <c r="J43" s="460"/>
      <c r="K43" s="461"/>
      <c r="L43" s="114"/>
      <c r="M43" s="114"/>
      <c r="N43" s="462"/>
    </row>
    <row r="44" spans="1:14" s="22" customFormat="1" ht="12" customHeight="1">
      <c r="A44" s="565"/>
      <c r="B44" s="607"/>
      <c r="C44" s="211" t="s">
        <v>43</v>
      </c>
      <c r="D44" s="505" t="s">
        <v>44</v>
      </c>
      <c r="E44" s="514"/>
      <c r="F44" s="449">
        <f>F45</f>
        <v>39200</v>
      </c>
      <c r="G44" s="11"/>
      <c r="H44" s="455"/>
      <c r="I44" s="241"/>
      <c r="J44" s="460"/>
      <c r="K44" s="461"/>
      <c r="L44" s="114"/>
      <c r="M44" s="114"/>
      <c r="N44" s="462"/>
    </row>
    <row r="45" spans="1:14" s="22" customFormat="1" ht="12" customHeight="1">
      <c r="A45" s="565"/>
      <c r="B45" s="608"/>
      <c r="C45" s="442"/>
      <c r="D45" s="130">
        <v>4270</v>
      </c>
      <c r="E45" s="131" t="s">
        <v>50</v>
      </c>
      <c r="F45" s="154">
        <v>39200</v>
      </c>
      <c r="G45" s="11"/>
      <c r="H45" s="455"/>
      <c r="I45" s="241"/>
      <c r="J45" s="460"/>
      <c r="K45" s="461"/>
      <c r="L45" s="114"/>
      <c r="M45" s="114"/>
      <c r="N45" s="462"/>
    </row>
    <row r="46" spans="1:14" s="22" customFormat="1" ht="14.25" customHeight="1">
      <c r="A46" s="565"/>
      <c r="B46" s="20">
        <v>80130</v>
      </c>
      <c r="C46" s="505" t="s">
        <v>256</v>
      </c>
      <c r="D46" s="514"/>
      <c r="E46" s="515"/>
      <c r="F46" s="465">
        <f>F47+F72</f>
        <v>0</v>
      </c>
      <c r="G46" s="11"/>
      <c r="H46" s="455"/>
      <c r="I46" s="241"/>
      <c r="J46" s="460"/>
      <c r="K46" s="461"/>
      <c r="L46" s="114"/>
      <c r="M46" s="114"/>
      <c r="N46" s="462"/>
    </row>
    <row r="47" spans="1:14" ht="12.6" customHeight="1">
      <c r="A47" s="565"/>
      <c r="B47" s="552"/>
      <c r="C47" s="115" t="s">
        <v>257</v>
      </c>
      <c r="D47" s="502" t="s">
        <v>258</v>
      </c>
      <c r="E47" s="503"/>
      <c r="F47" s="145">
        <f>SUM(F48:F71)</f>
        <v>0</v>
      </c>
      <c r="G47" s="11"/>
      <c r="H47" s="455"/>
      <c r="I47" s="241"/>
      <c r="J47" s="460"/>
      <c r="K47" s="461"/>
      <c r="L47" s="466"/>
      <c r="M47" s="114"/>
      <c r="N47" s="462"/>
    </row>
    <row r="48" spans="1:14" ht="12.6" customHeight="1">
      <c r="A48" s="565"/>
      <c r="B48" s="575"/>
      <c r="C48" s="552"/>
      <c r="D48" s="15">
        <v>3020</v>
      </c>
      <c r="E48" s="59" t="s">
        <v>21</v>
      </c>
      <c r="F48" s="154">
        <v>0</v>
      </c>
      <c r="G48" s="11"/>
      <c r="H48" s="455"/>
      <c r="I48" s="241"/>
      <c r="J48" s="460"/>
      <c r="K48" s="461"/>
      <c r="L48" s="466"/>
      <c r="M48" s="114"/>
      <c r="N48" s="462"/>
    </row>
    <row r="49" spans="1:14" ht="12.6" customHeight="1">
      <c r="A49" s="565"/>
      <c r="B49" s="575"/>
      <c r="C49" s="575"/>
      <c r="D49" s="15">
        <v>4010</v>
      </c>
      <c r="E49" s="59" t="s">
        <v>25</v>
      </c>
      <c r="F49" s="154">
        <v>0</v>
      </c>
      <c r="G49" s="11"/>
      <c r="H49" s="455"/>
      <c r="I49" s="241"/>
      <c r="J49" s="460"/>
      <c r="K49" s="461"/>
      <c r="L49" s="466"/>
      <c r="M49" s="114"/>
      <c r="N49" s="462"/>
    </row>
    <row r="50" spans="1:14" ht="12.6" customHeight="1">
      <c r="A50" s="565"/>
      <c r="B50" s="575"/>
      <c r="C50" s="575"/>
      <c r="D50" s="15">
        <v>4040</v>
      </c>
      <c r="E50" s="59" t="s">
        <v>26</v>
      </c>
      <c r="F50" s="154">
        <v>0</v>
      </c>
      <c r="G50" s="11"/>
      <c r="H50" s="455"/>
      <c r="I50" s="241"/>
      <c r="J50" s="460"/>
      <c r="K50" s="461"/>
      <c r="L50" s="466"/>
      <c r="M50" s="114"/>
      <c r="N50" s="462"/>
    </row>
    <row r="51" spans="1:14" ht="12.6" customHeight="1">
      <c r="A51" s="565"/>
      <c r="B51" s="575"/>
      <c r="C51" s="575"/>
      <c r="D51" s="15">
        <v>4110</v>
      </c>
      <c r="E51" s="59" t="s">
        <v>29</v>
      </c>
      <c r="F51" s="154">
        <v>0</v>
      </c>
      <c r="G51" s="11"/>
      <c r="H51" s="455"/>
      <c r="I51" s="241"/>
      <c r="J51" s="460"/>
      <c r="K51" s="461"/>
      <c r="L51" s="114"/>
      <c r="M51" s="114"/>
      <c r="N51" s="462"/>
    </row>
    <row r="52" spans="1:13" ht="12.6" customHeight="1">
      <c r="A52" s="565"/>
      <c r="B52" s="575"/>
      <c r="C52" s="575"/>
      <c r="D52" s="15">
        <v>4120</v>
      </c>
      <c r="E52" s="59" t="s">
        <v>9</v>
      </c>
      <c r="F52" s="154">
        <v>0</v>
      </c>
      <c r="G52" s="11"/>
      <c r="H52" s="176"/>
      <c r="I52" s="241"/>
      <c r="J52" s="460"/>
      <c r="K52" s="101"/>
      <c r="L52" s="114"/>
      <c r="M52" s="114"/>
    </row>
    <row r="53" spans="1:14" ht="12.6" customHeight="1">
      <c r="A53" s="565"/>
      <c r="B53" s="575"/>
      <c r="C53" s="575"/>
      <c r="D53" s="15">
        <v>4140</v>
      </c>
      <c r="E53" s="59" t="s">
        <v>30</v>
      </c>
      <c r="F53" s="154">
        <v>0</v>
      </c>
      <c r="G53" s="11"/>
      <c r="H53" s="455"/>
      <c r="I53" s="241"/>
      <c r="J53" s="460"/>
      <c r="K53" s="461"/>
      <c r="L53" s="114"/>
      <c r="M53" s="114"/>
      <c r="N53" s="462"/>
    </row>
    <row r="54" spans="1:14" ht="12.6" customHeight="1">
      <c r="A54" s="565"/>
      <c r="B54" s="575"/>
      <c r="C54" s="575"/>
      <c r="D54" s="15">
        <v>4210</v>
      </c>
      <c r="E54" s="59" t="s">
        <v>18</v>
      </c>
      <c r="F54" s="154">
        <v>0</v>
      </c>
      <c r="G54" s="11"/>
      <c r="H54" s="455"/>
      <c r="I54" s="241"/>
      <c r="J54" s="460"/>
      <c r="K54" s="461"/>
      <c r="L54" s="114"/>
      <c r="M54" s="114"/>
      <c r="N54" s="462"/>
    </row>
    <row r="55" spans="1:14" ht="12.6" customHeight="1">
      <c r="A55" s="565"/>
      <c r="B55" s="575"/>
      <c r="C55" s="575"/>
      <c r="D55" s="15">
        <v>4230</v>
      </c>
      <c r="E55" s="59" t="s">
        <v>146</v>
      </c>
      <c r="F55" s="154">
        <v>0</v>
      </c>
      <c r="G55" s="11"/>
      <c r="H55" s="455"/>
      <c r="I55" s="241"/>
      <c r="J55" s="460"/>
      <c r="K55" s="461"/>
      <c r="L55" s="114"/>
      <c r="M55" s="114"/>
      <c r="N55" s="462"/>
    </row>
    <row r="56" spans="1:14" ht="12.6" customHeight="1">
      <c r="A56" s="565"/>
      <c r="B56" s="575"/>
      <c r="C56" s="575"/>
      <c r="D56" s="15">
        <v>4240</v>
      </c>
      <c r="E56" s="59" t="s">
        <v>49</v>
      </c>
      <c r="F56" s="154">
        <v>0</v>
      </c>
      <c r="G56" s="11"/>
      <c r="H56" s="455"/>
      <c r="I56" s="241"/>
      <c r="J56" s="460"/>
      <c r="K56" s="461"/>
      <c r="L56" s="114"/>
      <c r="M56" s="114"/>
      <c r="N56" s="462"/>
    </row>
    <row r="57" spans="1:14" ht="12.6" customHeight="1">
      <c r="A57" s="565"/>
      <c r="B57" s="575"/>
      <c r="C57" s="575"/>
      <c r="D57" s="15">
        <v>4260</v>
      </c>
      <c r="E57" s="59" t="s">
        <v>105</v>
      </c>
      <c r="F57" s="154">
        <v>0</v>
      </c>
      <c r="G57" s="11"/>
      <c r="H57" s="455"/>
      <c r="I57" s="241"/>
      <c r="J57" s="460"/>
      <c r="K57" s="461"/>
      <c r="L57" s="114"/>
      <c r="M57" s="114"/>
      <c r="N57" s="462"/>
    </row>
    <row r="58" spans="1:14" ht="12.6" customHeight="1">
      <c r="A58" s="565"/>
      <c r="B58" s="575"/>
      <c r="C58" s="575"/>
      <c r="D58" s="15"/>
      <c r="E58" s="59" t="s">
        <v>147</v>
      </c>
      <c r="F58" s="154">
        <v>0</v>
      </c>
      <c r="G58" s="11"/>
      <c r="H58" s="455"/>
      <c r="I58" s="241"/>
      <c r="J58" s="460"/>
      <c r="K58" s="461"/>
      <c r="L58" s="114"/>
      <c r="M58" s="114"/>
      <c r="N58" s="462"/>
    </row>
    <row r="59" spans="1:14" ht="12.6" customHeight="1">
      <c r="A59" s="565"/>
      <c r="B59" s="575"/>
      <c r="C59" s="575"/>
      <c r="D59" s="15"/>
      <c r="E59" s="59" t="s">
        <v>148</v>
      </c>
      <c r="F59" s="154">
        <v>0</v>
      </c>
      <c r="G59" s="11"/>
      <c r="H59" s="455"/>
      <c r="I59" s="241"/>
      <c r="J59" s="460"/>
      <c r="K59" s="461"/>
      <c r="L59" s="114"/>
      <c r="M59" s="114"/>
      <c r="N59" s="462"/>
    </row>
    <row r="60" spans="1:14" ht="12.6" customHeight="1">
      <c r="A60" s="565"/>
      <c r="B60" s="575"/>
      <c r="C60" s="575"/>
      <c r="D60" s="15">
        <v>4280</v>
      </c>
      <c r="E60" s="59" t="s">
        <v>35</v>
      </c>
      <c r="F60" s="154">
        <v>0</v>
      </c>
      <c r="G60" s="11"/>
      <c r="H60" s="455"/>
      <c r="I60" s="241"/>
      <c r="J60" s="460"/>
      <c r="K60" s="461"/>
      <c r="L60" s="114"/>
      <c r="M60" s="114"/>
      <c r="N60" s="462"/>
    </row>
    <row r="61" spans="1:14" ht="12.6" customHeight="1">
      <c r="A61" s="565"/>
      <c r="B61" s="575"/>
      <c r="C61" s="575"/>
      <c r="D61" s="204">
        <v>4300</v>
      </c>
      <c r="E61" s="467" t="s">
        <v>36</v>
      </c>
      <c r="F61" s="171">
        <v>0</v>
      </c>
      <c r="G61" s="11"/>
      <c r="H61" s="455"/>
      <c r="I61" s="241"/>
      <c r="J61" s="460"/>
      <c r="K61" s="461"/>
      <c r="L61" s="114"/>
      <c r="M61" s="114"/>
      <c r="N61" s="462"/>
    </row>
    <row r="62" spans="1:14" ht="12.6" customHeight="1">
      <c r="A62" s="565"/>
      <c r="B62" s="575"/>
      <c r="C62" s="575"/>
      <c r="D62" s="15"/>
      <c r="E62" s="206" t="s">
        <v>110</v>
      </c>
      <c r="F62" s="154">
        <v>0</v>
      </c>
      <c r="G62" s="11"/>
      <c r="H62" s="455"/>
      <c r="I62" s="241"/>
      <c r="J62" s="460"/>
      <c r="K62" s="461"/>
      <c r="L62" s="114"/>
      <c r="M62" s="114"/>
      <c r="N62" s="462"/>
    </row>
    <row r="63" spans="1:14" s="90" customFormat="1" ht="12.6" customHeight="1">
      <c r="A63" s="565"/>
      <c r="B63" s="575"/>
      <c r="C63" s="575"/>
      <c r="D63" s="15"/>
      <c r="E63" s="206" t="s">
        <v>149</v>
      </c>
      <c r="F63" s="154">
        <v>0</v>
      </c>
      <c r="G63" s="11"/>
      <c r="H63" s="455"/>
      <c r="I63" s="241"/>
      <c r="J63" s="460"/>
      <c r="K63" s="461"/>
      <c r="L63" s="114"/>
      <c r="M63" s="114"/>
      <c r="N63" s="462"/>
    </row>
    <row r="64" spans="1:14" s="90" customFormat="1" ht="12.6" customHeight="1">
      <c r="A64" s="565"/>
      <c r="B64" s="575"/>
      <c r="C64" s="575"/>
      <c r="D64" s="15"/>
      <c r="E64" s="206" t="s">
        <v>37</v>
      </c>
      <c r="F64" s="154">
        <v>0</v>
      </c>
      <c r="G64" s="11"/>
      <c r="H64" s="455"/>
      <c r="I64" s="241"/>
      <c r="J64" s="460"/>
      <c r="K64" s="461"/>
      <c r="L64" s="114"/>
      <c r="M64" s="114"/>
      <c r="N64" s="462"/>
    </row>
    <row r="65" spans="1:14" s="90" customFormat="1" ht="12.6" customHeight="1">
      <c r="A65" s="565"/>
      <c r="B65" s="575"/>
      <c r="C65" s="575"/>
      <c r="D65" s="15">
        <v>4360</v>
      </c>
      <c r="E65" s="59" t="s">
        <v>150</v>
      </c>
      <c r="F65" s="154">
        <v>0</v>
      </c>
      <c r="G65" s="11"/>
      <c r="H65" s="455"/>
      <c r="I65" s="241"/>
      <c r="J65" s="460"/>
      <c r="K65" s="461"/>
      <c r="L65" s="114"/>
      <c r="M65" s="114"/>
      <c r="N65" s="462"/>
    </row>
    <row r="66" spans="1:14" s="90" customFormat="1" ht="12.6" customHeight="1">
      <c r="A66" s="565"/>
      <c r="B66" s="575"/>
      <c r="C66" s="575"/>
      <c r="D66" s="15"/>
      <c r="E66" s="59" t="s">
        <v>151</v>
      </c>
      <c r="F66" s="154">
        <v>0</v>
      </c>
      <c r="G66" s="11"/>
      <c r="H66" s="455"/>
      <c r="I66" s="241"/>
      <c r="J66" s="460"/>
      <c r="K66" s="461"/>
      <c r="L66" s="114"/>
      <c r="M66" s="114"/>
      <c r="N66" s="462"/>
    </row>
    <row r="67" spans="1:14" ht="12.6" customHeight="1">
      <c r="A67" s="565"/>
      <c r="B67" s="575"/>
      <c r="C67" s="575"/>
      <c r="D67" s="15">
        <v>4410</v>
      </c>
      <c r="E67" s="59" t="s">
        <v>40</v>
      </c>
      <c r="F67" s="154">
        <v>0</v>
      </c>
      <c r="G67" s="11"/>
      <c r="H67" s="455"/>
      <c r="I67" s="241"/>
      <c r="J67" s="460"/>
      <c r="K67" s="461"/>
      <c r="L67" s="114"/>
      <c r="M67" s="114"/>
      <c r="N67" s="462"/>
    </row>
    <row r="68" spans="1:14" ht="12.6" customHeight="1">
      <c r="A68" s="565"/>
      <c r="B68" s="575"/>
      <c r="C68" s="575"/>
      <c r="D68" s="15">
        <v>4430</v>
      </c>
      <c r="E68" s="59" t="s">
        <v>24</v>
      </c>
      <c r="F68" s="154">
        <v>0</v>
      </c>
      <c r="G68" s="11"/>
      <c r="H68" s="455"/>
      <c r="I68" s="241"/>
      <c r="J68" s="460"/>
      <c r="K68" s="461"/>
      <c r="L68" s="114"/>
      <c r="M68" s="114"/>
      <c r="N68" s="462"/>
    </row>
    <row r="69" spans="1:14" ht="12.6" customHeight="1">
      <c r="A69" s="565"/>
      <c r="B69" s="575"/>
      <c r="C69" s="575"/>
      <c r="D69" s="15">
        <v>4440</v>
      </c>
      <c r="E69" s="110" t="s">
        <v>41</v>
      </c>
      <c r="F69" s="154">
        <v>0</v>
      </c>
      <c r="G69" s="11"/>
      <c r="H69" s="455"/>
      <c r="I69" s="241"/>
      <c r="J69" s="460"/>
      <c r="K69" s="461"/>
      <c r="L69" s="114"/>
      <c r="M69" s="114"/>
      <c r="N69" s="462"/>
    </row>
    <row r="70" spans="1:14" ht="12.6" customHeight="1">
      <c r="A70" s="565"/>
      <c r="B70" s="575"/>
      <c r="C70" s="575"/>
      <c r="D70" s="15">
        <v>4520</v>
      </c>
      <c r="E70" s="110" t="s">
        <v>42</v>
      </c>
      <c r="F70" s="154">
        <v>0</v>
      </c>
      <c r="G70" s="11"/>
      <c r="H70" s="455"/>
      <c r="I70" s="241"/>
      <c r="J70" s="460"/>
      <c r="K70" s="461"/>
      <c r="L70" s="114"/>
      <c r="M70" s="114"/>
      <c r="N70" s="462"/>
    </row>
    <row r="71" spans="1:14" ht="12.6" customHeight="1">
      <c r="A71" s="565"/>
      <c r="B71" s="575"/>
      <c r="C71" s="553"/>
      <c r="D71" s="15">
        <v>4700</v>
      </c>
      <c r="E71" s="110" t="s">
        <v>107</v>
      </c>
      <c r="F71" s="154">
        <v>0</v>
      </c>
      <c r="G71" s="11"/>
      <c r="H71" s="455"/>
      <c r="I71" s="241"/>
      <c r="J71" s="460"/>
      <c r="K71" s="461"/>
      <c r="L71" s="114"/>
      <c r="M71" s="114"/>
      <c r="N71" s="462"/>
    </row>
    <row r="72" spans="1:14" ht="12.6" customHeight="1">
      <c r="A72" s="565"/>
      <c r="B72" s="575"/>
      <c r="C72" s="207" t="s">
        <v>43</v>
      </c>
      <c r="D72" s="502" t="s">
        <v>44</v>
      </c>
      <c r="E72" s="503"/>
      <c r="F72" s="145">
        <f>F73</f>
        <v>0</v>
      </c>
      <c r="G72" s="11"/>
      <c r="H72" s="455"/>
      <c r="I72" s="241"/>
      <c r="J72" s="460"/>
      <c r="K72" s="461"/>
      <c r="L72" s="114"/>
      <c r="M72" s="114"/>
      <c r="N72" s="462"/>
    </row>
    <row r="73" spans="1:14" s="22" customFormat="1" ht="12.6" customHeight="1">
      <c r="A73" s="565"/>
      <c r="B73" s="553"/>
      <c r="C73" s="151"/>
      <c r="D73" s="15">
        <v>4270</v>
      </c>
      <c r="E73" s="110" t="s">
        <v>45</v>
      </c>
      <c r="F73" s="132">
        <v>0</v>
      </c>
      <c r="G73" s="11"/>
      <c r="H73" s="455"/>
      <c r="I73" s="241"/>
      <c r="J73" s="460"/>
      <c r="K73" s="461"/>
      <c r="L73" s="114"/>
      <c r="M73" s="114"/>
      <c r="N73" s="462"/>
    </row>
    <row r="74" spans="1:14" ht="12.6" customHeight="1">
      <c r="A74" s="565"/>
      <c r="B74" s="20">
        <v>80146</v>
      </c>
      <c r="C74" s="505" t="s">
        <v>51</v>
      </c>
      <c r="D74" s="514"/>
      <c r="E74" s="515"/>
      <c r="F74" s="465">
        <f>F75</f>
        <v>16649</v>
      </c>
      <c r="G74" s="11"/>
      <c r="H74" s="455"/>
      <c r="I74" s="241"/>
      <c r="J74" s="460"/>
      <c r="K74" s="461"/>
      <c r="L74" s="114"/>
      <c r="M74" s="114"/>
      <c r="N74" s="462"/>
    </row>
    <row r="75" spans="1:14" ht="12.6" customHeight="1">
      <c r="A75" s="565"/>
      <c r="B75" s="552"/>
      <c r="C75" s="115" t="s">
        <v>52</v>
      </c>
      <c r="D75" s="502" t="s">
        <v>51</v>
      </c>
      <c r="E75" s="503"/>
      <c r="F75" s="145">
        <f>SUM(F76:F77)</f>
        <v>16649</v>
      </c>
      <c r="G75" s="11"/>
      <c r="H75" s="455"/>
      <c r="I75" s="241"/>
      <c r="J75" s="460"/>
      <c r="K75" s="461"/>
      <c r="L75" s="114"/>
      <c r="M75" s="114"/>
      <c r="N75" s="462"/>
    </row>
    <row r="76" spans="1:13" ht="12.6" customHeight="1">
      <c r="A76" s="565"/>
      <c r="B76" s="575"/>
      <c r="C76" s="563"/>
      <c r="D76" s="15">
        <v>4420</v>
      </c>
      <c r="E76" s="110" t="s">
        <v>22</v>
      </c>
      <c r="F76" s="154">
        <v>0</v>
      </c>
      <c r="G76" s="11"/>
      <c r="H76" s="168"/>
      <c r="I76" s="168"/>
      <c r="J76" s="168"/>
      <c r="K76" s="168"/>
      <c r="L76" s="168"/>
      <c r="M76" s="168"/>
    </row>
    <row r="77" spans="1:13" ht="12.6" customHeight="1">
      <c r="A77" s="566"/>
      <c r="B77" s="553"/>
      <c r="C77" s="553"/>
      <c r="D77" s="15">
        <v>4700</v>
      </c>
      <c r="E77" s="110" t="s">
        <v>53</v>
      </c>
      <c r="F77" s="132">
        <v>16649</v>
      </c>
      <c r="G77" s="11"/>
      <c r="H77" s="168"/>
      <c r="I77" s="168"/>
      <c r="J77" s="168"/>
      <c r="K77" s="168"/>
      <c r="L77" s="168"/>
      <c r="M77" s="168"/>
    </row>
    <row r="78" spans="1:13" ht="19.5" customHeight="1">
      <c r="A78" s="19" t="s">
        <v>10</v>
      </c>
      <c r="B78" s="19" t="s">
        <v>11</v>
      </c>
      <c r="C78" s="19" t="s">
        <v>12</v>
      </c>
      <c r="D78" s="19" t="s">
        <v>13</v>
      </c>
      <c r="E78" s="19" t="s">
        <v>14</v>
      </c>
      <c r="F78" s="233" t="s">
        <v>15</v>
      </c>
      <c r="G78" s="11"/>
      <c r="H78" s="468"/>
      <c r="I78" s="168"/>
      <c r="J78" s="168"/>
      <c r="K78" s="168"/>
      <c r="L78" s="168"/>
      <c r="M78" s="168"/>
    </row>
    <row r="79" spans="1:13" ht="67.5" customHeight="1">
      <c r="A79" s="576">
        <v>801</v>
      </c>
      <c r="B79" s="20">
        <v>80152</v>
      </c>
      <c r="C79" s="578" t="s">
        <v>142</v>
      </c>
      <c r="D79" s="579"/>
      <c r="E79" s="580"/>
      <c r="F79" s="469">
        <f>F80</f>
        <v>100542</v>
      </c>
      <c r="G79" s="11"/>
      <c r="H79" s="168"/>
      <c r="I79" s="168"/>
      <c r="J79" s="168"/>
      <c r="K79" s="168"/>
      <c r="L79" s="168"/>
      <c r="M79" s="168"/>
    </row>
    <row r="80" spans="1:13" ht="23.25" customHeight="1">
      <c r="A80" s="577"/>
      <c r="B80" s="552"/>
      <c r="C80" s="115" t="s">
        <v>59</v>
      </c>
      <c r="D80" s="502" t="s">
        <v>60</v>
      </c>
      <c r="E80" s="503"/>
      <c r="F80" s="469">
        <f>SUM(F81:F88)</f>
        <v>100542</v>
      </c>
      <c r="G80" s="11"/>
      <c r="H80" s="168"/>
      <c r="I80" s="168"/>
      <c r="J80" s="168"/>
      <c r="K80" s="168"/>
      <c r="L80" s="168"/>
      <c r="M80" s="168"/>
    </row>
    <row r="81" spans="1:13" ht="12.6" customHeight="1">
      <c r="A81" s="577"/>
      <c r="B81" s="575"/>
      <c r="C81" s="581"/>
      <c r="D81" s="15">
        <v>4010</v>
      </c>
      <c r="E81" s="110" t="s">
        <v>153</v>
      </c>
      <c r="F81" s="132">
        <v>65636</v>
      </c>
      <c r="G81" s="11"/>
      <c r="H81" s="168"/>
      <c r="I81" s="168"/>
      <c r="J81" s="168"/>
      <c r="K81" s="168"/>
      <c r="L81" s="168"/>
      <c r="M81" s="168"/>
    </row>
    <row r="82" spans="1:13" ht="12.6" customHeight="1">
      <c r="A82" s="577"/>
      <c r="B82" s="575"/>
      <c r="C82" s="575"/>
      <c r="D82" s="15">
        <v>4040</v>
      </c>
      <c r="E82" s="110" t="s">
        <v>26</v>
      </c>
      <c r="F82" s="132">
        <v>0</v>
      </c>
      <c r="G82" s="11"/>
      <c r="H82" s="168"/>
      <c r="I82" s="168"/>
      <c r="J82" s="168"/>
      <c r="K82" s="168"/>
      <c r="L82" s="168"/>
      <c r="M82" s="168"/>
    </row>
    <row r="83" spans="1:13" ht="12.6" customHeight="1">
      <c r="A83" s="577"/>
      <c r="B83" s="575"/>
      <c r="C83" s="575"/>
      <c r="D83" s="15">
        <v>4110</v>
      </c>
      <c r="E83" s="110" t="s">
        <v>8</v>
      </c>
      <c r="F83" s="132">
        <v>11283</v>
      </c>
      <c r="G83" s="11"/>
      <c r="H83" s="168"/>
      <c r="I83" s="168"/>
      <c r="J83" s="168"/>
      <c r="K83" s="168"/>
      <c r="L83" s="168"/>
      <c r="M83" s="168"/>
    </row>
    <row r="84" spans="1:13" ht="12.6" customHeight="1">
      <c r="A84" s="577"/>
      <c r="B84" s="575"/>
      <c r="C84" s="575"/>
      <c r="D84" s="15">
        <v>4120</v>
      </c>
      <c r="E84" s="110" t="s">
        <v>9</v>
      </c>
      <c r="F84" s="132">
        <v>1609</v>
      </c>
      <c r="G84" s="11"/>
      <c r="H84" s="168"/>
      <c r="I84" s="168"/>
      <c r="J84" s="168"/>
      <c r="K84" s="168"/>
      <c r="L84" s="168"/>
      <c r="M84" s="168"/>
    </row>
    <row r="85" spans="1:13" ht="12.6" customHeight="1">
      <c r="A85" s="577"/>
      <c r="B85" s="575"/>
      <c r="C85" s="575"/>
      <c r="D85" s="15">
        <v>4210</v>
      </c>
      <c r="E85" s="110" t="s">
        <v>48</v>
      </c>
      <c r="F85" s="132"/>
      <c r="G85" s="11"/>
      <c r="H85" s="168"/>
      <c r="I85" s="168"/>
      <c r="J85" s="168"/>
      <c r="K85" s="168"/>
      <c r="L85" s="168"/>
      <c r="M85" s="168"/>
    </row>
    <row r="86" spans="1:13" ht="12.6" customHeight="1">
      <c r="A86" s="577"/>
      <c r="B86" s="575"/>
      <c r="C86" s="575"/>
      <c r="D86" s="15">
        <v>4240</v>
      </c>
      <c r="E86" s="110" t="s">
        <v>49</v>
      </c>
      <c r="F86" s="132">
        <v>6000</v>
      </c>
      <c r="G86" s="11"/>
      <c r="H86" s="168"/>
      <c r="I86" s="168"/>
      <c r="J86" s="168"/>
      <c r="K86" s="168"/>
      <c r="L86" s="168"/>
      <c r="M86" s="168"/>
    </row>
    <row r="87" spans="1:13" ht="12.6" customHeight="1">
      <c r="A87" s="577"/>
      <c r="B87" s="575"/>
      <c r="C87" s="575"/>
      <c r="D87" s="15">
        <v>4260</v>
      </c>
      <c r="E87" s="59" t="s">
        <v>148</v>
      </c>
      <c r="F87" s="132">
        <v>0</v>
      </c>
      <c r="G87" s="11"/>
      <c r="H87" s="168"/>
      <c r="I87" s="168"/>
      <c r="J87" s="168"/>
      <c r="K87" s="168"/>
      <c r="L87" s="168"/>
      <c r="M87" s="168"/>
    </row>
    <row r="88" spans="1:13" ht="12.6" customHeight="1">
      <c r="A88" s="577"/>
      <c r="B88" s="553"/>
      <c r="C88" s="553"/>
      <c r="D88" s="15">
        <v>4440</v>
      </c>
      <c r="E88" s="213" t="s">
        <v>41</v>
      </c>
      <c r="F88" s="132">
        <v>16014</v>
      </c>
      <c r="G88" s="11"/>
      <c r="H88" s="168"/>
      <c r="I88" s="168"/>
      <c r="J88" s="168"/>
      <c r="K88" s="168"/>
      <c r="L88" s="168"/>
      <c r="M88" s="168"/>
    </row>
    <row r="89" spans="1:7" ht="12.6" customHeight="1">
      <c r="A89" s="577"/>
      <c r="B89" s="63">
        <v>80195</v>
      </c>
      <c r="C89" s="505" t="s">
        <v>63</v>
      </c>
      <c r="D89" s="514"/>
      <c r="E89" s="515"/>
      <c r="F89" s="470">
        <f>F96+F105+F92+F90+F115</f>
        <v>342169</v>
      </c>
      <c r="G89" s="11"/>
    </row>
    <row r="90" spans="1:7" ht="12.6" customHeight="1">
      <c r="A90" s="577"/>
      <c r="B90" s="564"/>
      <c r="C90" s="56" t="s">
        <v>64</v>
      </c>
      <c r="D90" s="506" t="s">
        <v>65</v>
      </c>
      <c r="E90" s="507"/>
      <c r="F90" s="218">
        <f>F91</f>
        <v>151684</v>
      </c>
      <c r="G90" s="11"/>
    </row>
    <row r="91" spans="1:14" s="22" customFormat="1" ht="12" customHeight="1">
      <c r="A91" s="577"/>
      <c r="B91" s="565"/>
      <c r="C91" s="55"/>
      <c r="D91" s="56">
        <v>4440</v>
      </c>
      <c r="E91" s="57" t="s">
        <v>66</v>
      </c>
      <c r="F91" s="67">
        <v>151684</v>
      </c>
      <c r="G91" s="11"/>
      <c r="H91" s="34"/>
      <c r="I91" s="34"/>
      <c r="J91" s="34"/>
      <c r="K91" s="34"/>
      <c r="L91" s="34"/>
      <c r="M91" s="34"/>
      <c r="N91" s="34"/>
    </row>
    <row r="92" spans="1:14" s="22" customFormat="1" ht="12.6" customHeight="1">
      <c r="A92" s="577"/>
      <c r="B92" s="565"/>
      <c r="C92" s="115" t="s">
        <v>67</v>
      </c>
      <c r="D92" s="502" t="s">
        <v>68</v>
      </c>
      <c r="E92" s="503"/>
      <c r="F92" s="106">
        <f>SUM(F93:F95)</f>
        <v>7977</v>
      </c>
      <c r="G92" s="11"/>
      <c r="H92" s="34"/>
      <c r="I92" s="34"/>
      <c r="J92" s="34"/>
      <c r="K92" s="34"/>
      <c r="L92" s="34"/>
      <c r="M92" s="34"/>
      <c r="N92" s="34"/>
    </row>
    <row r="93" spans="1:14" s="22" customFormat="1" ht="12.6" customHeight="1">
      <c r="A93" s="577"/>
      <c r="B93" s="565"/>
      <c r="C93" s="567"/>
      <c r="D93" s="15">
        <v>4010</v>
      </c>
      <c r="E93" s="110" t="s">
        <v>25</v>
      </c>
      <c r="F93" s="67">
        <v>6650</v>
      </c>
      <c r="G93" s="11"/>
      <c r="H93" s="34"/>
      <c r="I93" s="34"/>
      <c r="J93" s="34"/>
      <c r="K93" s="34"/>
      <c r="L93" s="34"/>
      <c r="M93" s="34"/>
      <c r="N93" s="34"/>
    </row>
    <row r="94" spans="1:14" s="22" customFormat="1" ht="12" customHeight="1">
      <c r="A94" s="577"/>
      <c r="B94" s="565"/>
      <c r="C94" s="568"/>
      <c r="D94" s="15">
        <v>4110</v>
      </c>
      <c r="E94" s="110" t="s">
        <v>29</v>
      </c>
      <c r="F94" s="67">
        <v>1164</v>
      </c>
      <c r="G94" s="11"/>
      <c r="H94" s="34"/>
      <c r="I94" s="34"/>
      <c r="J94" s="34"/>
      <c r="K94" s="34"/>
      <c r="L94" s="34"/>
      <c r="M94" s="471"/>
      <c r="N94" s="34"/>
    </row>
    <row r="95" spans="1:14" s="22" customFormat="1" ht="12.6" customHeight="1">
      <c r="A95" s="577"/>
      <c r="B95" s="565"/>
      <c r="C95" s="569"/>
      <c r="D95" s="15">
        <v>4120</v>
      </c>
      <c r="E95" s="110" t="s">
        <v>9</v>
      </c>
      <c r="F95" s="67">
        <v>163</v>
      </c>
      <c r="G95" s="11"/>
      <c r="H95" s="34"/>
      <c r="I95" s="34"/>
      <c r="J95" s="34"/>
      <c r="K95" s="34"/>
      <c r="L95" s="34"/>
      <c r="M95" s="471"/>
      <c r="N95" s="34"/>
    </row>
    <row r="96" spans="1:14" s="22" customFormat="1" ht="29.25" customHeight="1">
      <c r="A96" s="577"/>
      <c r="B96" s="565"/>
      <c r="C96" s="115" t="s">
        <v>69</v>
      </c>
      <c r="D96" s="502" t="s">
        <v>70</v>
      </c>
      <c r="E96" s="503"/>
      <c r="F96" s="218">
        <f>SUM(F97:F104)</f>
        <v>12539</v>
      </c>
      <c r="G96" s="11"/>
      <c r="H96" s="34"/>
      <c r="I96" s="34"/>
      <c r="J96" s="34"/>
      <c r="K96" s="34"/>
      <c r="L96" s="34"/>
      <c r="M96" s="471"/>
      <c r="N96" s="34"/>
    </row>
    <row r="97" spans="1:14" s="22" customFormat="1" ht="12.6" customHeight="1">
      <c r="A97" s="577"/>
      <c r="B97" s="565"/>
      <c r="C97" s="570"/>
      <c r="D97" s="15">
        <v>4110</v>
      </c>
      <c r="E97" s="110" t="s">
        <v>29</v>
      </c>
      <c r="F97" s="154">
        <v>385</v>
      </c>
      <c r="G97" s="11"/>
      <c r="H97" s="34"/>
      <c r="I97" s="34"/>
      <c r="J97" s="34"/>
      <c r="K97" s="34"/>
      <c r="L97" s="34"/>
      <c r="M97" s="34"/>
      <c r="N97" s="34"/>
    </row>
    <row r="98" spans="1:14" s="22" customFormat="1" ht="12.6" customHeight="1">
      <c r="A98" s="577"/>
      <c r="B98" s="565"/>
      <c r="C98" s="565"/>
      <c r="D98" s="15">
        <v>4120</v>
      </c>
      <c r="E98" s="110" t="s">
        <v>9</v>
      </c>
      <c r="F98" s="154">
        <v>54</v>
      </c>
      <c r="G98" s="11"/>
      <c r="H98" s="468"/>
      <c r="I98" s="34"/>
      <c r="J98" s="34"/>
      <c r="K98" s="34"/>
      <c r="L98" s="34"/>
      <c r="M98" s="34"/>
      <c r="N98" s="34"/>
    </row>
    <row r="99" spans="1:14" s="22" customFormat="1" ht="12.6" customHeight="1">
      <c r="A99" s="577"/>
      <c r="B99" s="565"/>
      <c r="C99" s="565"/>
      <c r="D99" s="15">
        <v>4170</v>
      </c>
      <c r="E99" s="110" t="s">
        <v>156</v>
      </c>
      <c r="F99" s="154">
        <v>2200</v>
      </c>
      <c r="G99" s="11"/>
      <c r="H99" s="468"/>
      <c r="I99" s="34"/>
      <c r="J99" s="34"/>
      <c r="K99" s="34"/>
      <c r="L99" s="34"/>
      <c r="M99" s="34"/>
      <c r="N99" s="34"/>
    </row>
    <row r="100" spans="1:14" s="22" customFormat="1" ht="12.6" customHeight="1">
      <c r="A100" s="577"/>
      <c r="B100" s="565"/>
      <c r="C100" s="565"/>
      <c r="D100" s="15">
        <v>4190</v>
      </c>
      <c r="E100" s="110" t="s">
        <v>73</v>
      </c>
      <c r="F100" s="154">
        <v>500</v>
      </c>
      <c r="G100" s="11"/>
      <c r="H100" s="468"/>
      <c r="I100" s="34"/>
      <c r="J100" s="34"/>
      <c r="K100" s="34"/>
      <c r="L100" s="34"/>
      <c r="M100" s="34"/>
      <c r="N100" s="34"/>
    </row>
    <row r="101" spans="1:14" s="22" customFormat="1" ht="12.6" customHeight="1">
      <c r="A101" s="577"/>
      <c r="B101" s="565"/>
      <c r="C101" s="565"/>
      <c r="D101" s="15">
        <v>4210</v>
      </c>
      <c r="E101" s="110" t="s">
        <v>48</v>
      </c>
      <c r="F101" s="154">
        <v>7100</v>
      </c>
      <c r="G101" s="11"/>
      <c r="H101" s="468"/>
      <c r="I101" s="34"/>
      <c r="J101" s="34"/>
      <c r="K101" s="34"/>
      <c r="L101" s="34"/>
      <c r="M101" s="34"/>
      <c r="N101" s="34"/>
    </row>
    <row r="102" spans="1:14" s="175" customFormat="1" ht="12.6" customHeight="1">
      <c r="A102" s="577"/>
      <c r="B102" s="565"/>
      <c r="C102" s="565"/>
      <c r="D102" s="15">
        <v>4240</v>
      </c>
      <c r="E102" s="110" t="s">
        <v>49</v>
      </c>
      <c r="F102" s="154">
        <v>1800</v>
      </c>
      <c r="G102" s="11"/>
      <c r="H102" s="468"/>
      <c r="I102" s="34"/>
      <c r="J102" s="34"/>
      <c r="K102" s="34"/>
      <c r="L102" s="34"/>
      <c r="M102" s="34"/>
      <c r="N102" s="34"/>
    </row>
    <row r="103" spans="1:14" s="22" customFormat="1" ht="12.6" customHeight="1">
      <c r="A103" s="577"/>
      <c r="B103" s="565"/>
      <c r="C103" s="565"/>
      <c r="D103" s="15">
        <v>4300</v>
      </c>
      <c r="E103" s="110" t="s">
        <v>20</v>
      </c>
      <c r="F103" s="154">
        <v>500</v>
      </c>
      <c r="G103" s="11"/>
      <c r="H103" s="468"/>
      <c r="I103" s="34"/>
      <c r="J103" s="34"/>
      <c r="K103" s="34"/>
      <c r="L103" s="34"/>
      <c r="M103" s="34"/>
      <c r="N103" s="34"/>
    </row>
    <row r="104" spans="1:14" s="22" customFormat="1" ht="12.6" customHeight="1">
      <c r="A104" s="577"/>
      <c r="B104" s="565"/>
      <c r="C104" s="566"/>
      <c r="D104" s="15">
        <v>4420</v>
      </c>
      <c r="E104" s="110" t="s">
        <v>22</v>
      </c>
      <c r="F104" s="154">
        <v>0</v>
      </c>
      <c r="G104" s="11"/>
      <c r="H104" s="468"/>
      <c r="I104" s="34"/>
      <c r="J104" s="34"/>
      <c r="K104" s="34"/>
      <c r="L104" s="34"/>
      <c r="M104" s="184"/>
      <c r="N104" s="34"/>
    </row>
    <row r="105" spans="1:14" s="22" customFormat="1" ht="18.75" customHeight="1">
      <c r="A105" s="577"/>
      <c r="B105" s="565"/>
      <c r="C105" s="56" t="s">
        <v>6</v>
      </c>
      <c r="D105" s="502" t="s">
        <v>278</v>
      </c>
      <c r="E105" s="503"/>
      <c r="F105" s="160">
        <f>SUM(F106:F114)</f>
        <v>164727</v>
      </c>
      <c r="G105" s="11"/>
      <c r="H105" s="472"/>
      <c r="I105" s="34"/>
      <c r="J105" s="34"/>
      <c r="K105" s="34"/>
      <c r="L105" s="34"/>
      <c r="M105" s="184"/>
      <c r="N105" s="34"/>
    </row>
    <row r="106" spans="1:13" ht="12.6" customHeight="1">
      <c r="A106" s="577"/>
      <c r="B106" s="565"/>
      <c r="C106" s="570"/>
      <c r="D106" s="15">
        <v>4111</v>
      </c>
      <c r="E106" s="110" t="s">
        <v>8</v>
      </c>
      <c r="F106" s="154">
        <v>2619</v>
      </c>
      <c r="G106" s="11"/>
      <c r="J106" s="184"/>
      <c r="K106" s="184"/>
      <c r="L106" s="184"/>
      <c r="M106" s="184"/>
    </row>
    <row r="107" spans="1:12" ht="12.6" customHeight="1">
      <c r="A107" s="577"/>
      <c r="B107" s="565"/>
      <c r="C107" s="565"/>
      <c r="D107" s="15">
        <v>4121</v>
      </c>
      <c r="E107" s="110" t="s">
        <v>9</v>
      </c>
      <c r="F107" s="154">
        <v>375</v>
      </c>
      <c r="G107" s="11"/>
      <c r="H107" s="473"/>
      <c r="J107" s="184"/>
      <c r="K107" s="184"/>
      <c r="L107" s="184"/>
    </row>
    <row r="108" spans="1:12" ht="12" customHeight="1">
      <c r="A108" s="577"/>
      <c r="B108" s="565"/>
      <c r="C108" s="565"/>
      <c r="D108" s="15">
        <v>4171</v>
      </c>
      <c r="E108" s="110" t="s">
        <v>16</v>
      </c>
      <c r="F108" s="154">
        <v>15160</v>
      </c>
      <c r="G108" s="11"/>
      <c r="H108" s="473"/>
      <c r="J108" s="184"/>
      <c r="K108" s="184"/>
      <c r="L108" s="184"/>
    </row>
    <row r="109" spans="1:8" ht="12.6" customHeight="1">
      <c r="A109" s="577"/>
      <c r="B109" s="565"/>
      <c r="C109" s="565"/>
      <c r="D109" s="15">
        <v>4211</v>
      </c>
      <c r="E109" s="110" t="s">
        <v>18</v>
      </c>
      <c r="F109" s="154">
        <v>2520</v>
      </c>
      <c r="G109" s="11"/>
      <c r="H109" s="473"/>
    </row>
    <row r="110" spans="1:8" ht="12.6" customHeight="1">
      <c r="A110" s="577"/>
      <c r="B110" s="565"/>
      <c r="C110" s="565"/>
      <c r="D110" s="15">
        <v>4241</v>
      </c>
      <c r="E110" s="110" t="s">
        <v>19</v>
      </c>
      <c r="F110" s="154">
        <v>0</v>
      </c>
      <c r="G110" s="11"/>
      <c r="H110" s="473"/>
    </row>
    <row r="111" spans="1:8" ht="12.6" customHeight="1">
      <c r="A111" s="577"/>
      <c r="B111" s="565"/>
      <c r="C111" s="565"/>
      <c r="D111" s="15">
        <v>4301</v>
      </c>
      <c r="E111" s="110" t="s">
        <v>20</v>
      </c>
      <c r="F111" s="154">
        <v>85561</v>
      </c>
      <c r="G111" s="11"/>
      <c r="H111" s="473"/>
    </row>
    <row r="112" spans="1:10" ht="15" customHeight="1">
      <c r="A112" s="577"/>
      <c r="B112" s="565"/>
      <c r="C112" s="565"/>
      <c r="D112" s="15">
        <v>4421</v>
      </c>
      <c r="E112" s="110" t="s">
        <v>22</v>
      </c>
      <c r="F112" s="154">
        <v>55070</v>
      </c>
      <c r="G112" s="11"/>
      <c r="H112" s="464"/>
      <c r="J112" s="472"/>
    </row>
    <row r="113" spans="1:8" ht="12.6" customHeight="1">
      <c r="A113" s="577"/>
      <c r="B113" s="565"/>
      <c r="C113" s="566"/>
      <c r="D113" s="15">
        <v>4431</v>
      </c>
      <c r="E113" s="110" t="s">
        <v>24</v>
      </c>
      <c r="F113" s="154">
        <v>1422</v>
      </c>
      <c r="G113" s="11"/>
      <c r="H113" s="473"/>
    </row>
    <row r="114" spans="1:8" ht="23.25" customHeight="1">
      <c r="A114" s="577"/>
      <c r="B114" s="565"/>
      <c r="C114" s="474"/>
      <c r="D114" s="15">
        <v>4701</v>
      </c>
      <c r="E114" s="110" t="s">
        <v>276</v>
      </c>
      <c r="F114" s="154">
        <v>2000</v>
      </c>
      <c r="G114" s="11"/>
      <c r="H114" s="473"/>
    </row>
    <row r="115" spans="1:8" ht="28.5" customHeight="1">
      <c r="A115" s="565"/>
      <c r="B115" s="565"/>
      <c r="C115" s="56" t="s">
        <v>74</v>
      </c>
      <c r="D115" s="518" t="s">
        <v>183</v>
      </c>
      <c r="E115" s="571"/>
      <c r="F115" s="218">
        <f>F117+F116+F118</f>
        <v>5242</v>
      </c>
      <c r="G115" s="11"/>
      <c r="H115" s="473"/>
    </row>
    <row r="116" spans="1:8" ht="12.6" customHeight="1">
      <c r="A116" s="565"/>
      <c r="B116" s="565"/>
      <c r="C116" s="572"/>
      <c r="D116" s="48">
        <v>4420</v>
      </c>
      <c r="E116" s="110" t="s">
        <v>75</v>
      </c>
      <c r="F116" s="17">
        <v>0</v>
      </c>
      <c r="G116" s="11"/>
      <c r="H116" s="473"/>
    </row>
    <row r="117" spans="1:8" ht="27.75" customHeight="1">
      <c r="A117" s="565"/>
      <c r="B117" s="565"/>
      <c r="C117" s="573"/>
      <c r="D117" s="48">
        <v>4300</v>
      </c>
      <c r="E117" s="110" t="s">
        <v>20</v>
      </c>
      <c r="F117" s="17">
        <v>5242</v>
      </c>
      <c r="G117" s="11"/>
      <c r="H117" s="473"/>
    </row>
    <row r="118" spans="1:14" ht="24" customHeight="1">
      <c r="A118" s="566"/>
      <c r="B118" s="566"/>
      <c r="C118" s="574"/>
      <c r="D118" s="15">
        <v>4210</v>
      </c>
      <c r="E118" s="213" t="s">
        <v>48</v>
      </c>
      <c r="F118" s="17">
        <v>0</v>
      </c>
      <c r="G118" s="11"/>
      <c r="N118" s="184"/>
    </row>
    <row r="119" spans="1:14" ht="14.25" customHeight="1">
      <c r="A119" s="20">
        <v>851</v>
      </c>
      <c r="B119" s="554" t="s">
        <v>129</v>
      </c>
      <c r="C119" s="555"/>
      <c r="D119" s="555"/>
      <c r="E119" s="556"/>
      <c r="F119" s="229">
        <f>F120</f>
        <v>590</v>
      </c>
      <c r="G119" s="11"/>
      <c r="N119" s="184"/>
    </row>
    <row r="120" spans="1:14" ht="29.25" customHeight="1">
      <c r="A120" s="161"/>
      <c r="B120" s="20">
        <v>85156</v>
      </c>
      <c r="C120" s="505" t="s">
        <v>279</v>
      </c>
      <c r="D120" s="514"/>
      <c r="E120" s="515"/>
      <c r="F120" s="229">
        <f>F121</f>
        <v>590</v>
      </c>
      <c r="G120" s="11"/>
      <c r="H120" s="184"/>
      <c r="I120" s="184"/>
      <c r="J120" s="184"/>
      <c r="K120" s="184"/>
      <c r="N120" s="184"/>
    </row>
    <row r="121" spans="1:14" ht="14.25" customHeight="1">
      <c r="A121" s="161"/>
      <c r="B121" s="20"/>
      <c r="C121" s="56" t="s">
        <v>130</v>
      </c>
      <c r="D121" s="15">
        <v>4130</v>
      </c>
      <c r="E121" s="110" t="s">
        <v>132</v>
      </c>
      <c r="F121" s="17">
        <v>590</v>
      </c>
      <c r="G121" s="11"/>
      <c r="H121" s="475"/>
      <c r="I121" s="184"/>
      <c r="J121" s="184"/>
      <c r="K121" s="184"/>
      <c r="N121" s="184"/>
    </row>
    <row r="122" spans="1:14" ht="14.25" customHeight="1">
      <c r="A122" s="20">
        <v>854</v>
      </c>
      <c r="B122" s="513" t="s">
        <v>77</v>
      </c>
      <c r="C122" s="509"/>
      <c r="D122" s="509"/>
      <c r="E122" s="510"/>
      <c r="F122" s="449">
        <f>F123+F132</f>
        <v>36579</v>
      </c>
      <c r="G122" s="11"/>
      <c r="H122" s="184"/>
      <c r="I122" s="184"/>
      <c r="J122" s="184"/>
      <c r="K122" s="184"/>
      <c r="N122" s="184"/>
    </row>
    <row r="123" spans="1:14" ht="25.5" customHeight="1">
      <c r="A123" s="557"/>
      <c r="B123" s="20">
        <v>85415</v>
      </c>
      <c r="C123" s="505" t="s">
        <v>81</v>
      </c>
      <c r="D123" s="514"/>
      <c r="E123" s="515"/>
      <c r="F123" s="449">
        <f>F124+F127+F130</f>
        <v>31039</v>
      </c>
      <c r="G123" s="11"/>
      <c r="H123" s="184"/>
      <c r="I123" s="184"/>
      <c r="J123" s="184"/>
      <c r="K123" s="184"/>
      <c r="N123" s="184"/>
    </row>
    <row r="124" spans="1:14" ht="14.25">
      <c r="A124" s="558"/>
      <c r="B124" s="560"/>
      <c r="C124" s="115" t="s">
        <v>82</v>
      </c>
      <c r="D124" s="502" t="s">
        <v>83</v>
      </c>
      <c r="E124" s="503"/>
      <c r="F124" s="449">
        <f>F125+F126</f>
        <v>14354</v>
      </c>
      <c r="G124" s="11"/>
      <c r="H124" s="184"/>
      <c r="I124" s="184"/>
      <c r="J124" s="184"/>
      <c r="K124" s="184"/>
      <c r="N124" s="184"/>
    </row>
    <row r="125" spans="1:14" ht="14.25" customHeight="1">
      <c r="A125" s="558"/>
      <c r="B125" s="561"/>
      <c r="C125" s="560"/>
      <c r="D125" s="15">
        <v>3240</v>
      </c>
      <c r="E125" s="110" t="s">
        <v>84</v>
      </c>
      <c r="F125" s="17">
        <v>12464</v>
      </c>
      <c r="G125" s="11"/>
      <c r="H125" s="184"/>
      <c r="I125" s="184"/>
      <c r="J125" s="184"/>
      <c r="K125" s="184"/>
      <c r="N125" s="184"/>
    </row>
    <row r="126" spans="1:14" ht="24" customHeight="1">
      <c r="A126" s="558"/>
      <c r="B126" s="561"/>
      <c r="C126" s="553"/>
      <c r="D126" s="15">
        <v>3260</v>
      </c>
      <c r="E126" s="110" t="s">
        <v>85</v>
      </c>
      <c r="F126" s="132">
        <v>1890</v>
      </c>
      <c r="G126" s="11"/>
      <c r="H126" s="184"/>
      <c r="I126" s="184"/>
      <c r="J126" s="184"/>
      <c r="K126" s="184"/>
      <c r="N126" s="184"/>
    </row>
    <row r="127" spans="1:14" ht="14.25" customHeight="1">
      <c r="A127" s="558"/>
      <c r="B127" s="561"/>
      <c r="C127" s="115" t="s">
        <v>86</v>
      </c>
      <c r="D127" s="502" t="s">
        <v>87</v>
      </c>
      <c r="E127" s="503"/>
      <c r="F127" s="145">
        <f>F129+F128</f>
        <v>10455</v>
      </c>
      <c r="G127" s="11"/>
      <c r="H127" s="184"/>
      <c r="I127" s="184"/>
      <c r="J127" s="184"/>
      <c r="K127" s="184"/>
      <c r="N127" s="184"/>
    </row>
    <row r="128" spans="1:14" ht="14.25" customHeight="1">
      <c r="A128" s="558"/>
      <c r="B128" s="561"/>
      <c r="C128" s="563"/>
      <c r="D128" s="15">
        <v>3240</v>
      </c>
      <c r="E128" s="110" t="s">
        <v>185</v>
      </c>
      <c r="F128" s="18">
        <v>10455</v>
      </c>
      <c r="G128" s="11"/>
      <c r="H128" s="184"/>
      <c r="I128" s="184"/>
      <c r="J128" s="184"/>
      <c r="K128" s="184"/>
      <c r="N128" s="184"/>
    </row>
    <row r="129" spans="1:14" ht="14.25">
      <c r="A129" s="558"/>
      <c r="B129" s="561"/>
      <c r="C129" s="553"/>
      <c r="D129" s="15">
        <v>3260</v>
      </c>
      <c r="E129" s="110" t="s">
        <v>88</v>
      </c>
      <c r="F129" s="132">
        <v>0</v>
      </c>
      <c r="G129" s="11"/>
      <c r="H129" s="184"/>
      <c r="I129" s="184"/>
      <c r="J129" s="184"/>
      <c r="K129" s="184"/>
      <c r="N129" s="184"/>
    </row>
    <row r="130" spans="1:14" ht="14.25" customHeight="1">
      <c r="A130" s="558"/>
      <c r="B130" s="561"/>
      <c r="C130" s="115" t="s">
        <v>89</v>
      </c>
      <c r="D130" s="502" t="s">
        <v>90</v>
      </c>
      <c r="E130" s="503"/>
      <c r="F130" s="145">
        <f>F131</f>
        <v>6230</v>
      </c>
      <c r="G130" s="11"/>
      <c r="H130" s="475"/>
      <c r="I130" s="184"/>
      <c r="J130" s="184"/>
      <c r="K130" s="184"/>
      <c r="N130" s="184"/>
    </row>
    <row r="131" spans="1:14" ht="14.25" customHeight="1">
      <c r="A131" s="558"/>
      <c r="B131" s="562"/>
      <c r="C131" s="157"/>
      <c r="D131" s="37">
        <v>3260</v>
      </c>
      <c r="E131" s="110" t="s">
        <v>91</v>
      </c>
      <c r="F131" s="132">
        <v>6230</v>
      </c>
      <c r="G131" s="11"/>
      <c r="H131" s="184"/>
      <c r="I131" s="184"/>
      <c r="J131" s="184"/>
      <c r="K131" s="184"/>
      <c r="N131" s="184"/>
    </row>
    <row r="132" spans="1:11" ht="14.25">
      <c r="A132" s="558"/>
      <c r="B132" s="476">
        <v>85416</v>
      </c>
      <c r="C132" s="505" t="s">
        <v>92</v>
      </c>
      <c r="D132" s="514"/>
      <c r="E132" s="515"/>
      <c r="F132" s="465">
        <f>F133</f>
        <v>5540</v>
      </c>
      <c r="G132" s="79"/>
      <c r="H132" s="184"/>
      <c r="I132" s="184"/>
      <c r="J132" s="184"/>
      <c r="K132" s="184"/>
    </row>
    <row r="133" spans="1:7" ht="14.25">
      <c r="A133" s="558"/>
      <c r="B133" s="552"/>
      <c r="C133" s="115" t="s">
        <v>93</v>
      </c>
      <c r="D133" s="502" t="s">
        <v>94</v>
      </c>
      <c r="E133" s="503"/>
      <c r="F133" s="145">
        <f>F134</f>
        <v>5540</v>
      </c>
      <c r="G133" s="79"/>
    </row>
    <row r="134" spans="1:7" ht="14.25">
      <c r="A134" s="559"/>
      <c r="B134" s="553"/>
      <c r="C134" s="159"/>
      <c r="D134" s="15">
        <v>3240</v>
      </c>
      <c r="E134" s="110" t="s">
        <v>95</v>
      </c>
      <c r="F134" s="132">
        <v>5540</v>
      </c>
      <c r="G134" s="79"/>
    </row>
    <row r="135" spans="1:7" ht="14.25">
      <c r="A135" s="524" t="s">
        <v>96</v>
      </c>
      <c r="B135" s="520"/>
      <c r="C135" s="520"/>
      <c r="D135" s="520"/>
      <c r="E135" s="521"/>
      <c r="F135" s="449">
        <f>F15+F119+F122</f>
        <v>9307040</v>
      </c>
      <c r="G135" s="79"/>
    </row>
    <row r="136" spans="1:7" ht="14.25">
      <c r="A136" s="214" t="s">
        <v>280</v>
      </c>
      <c r="B136" s="214"/>
      <c r="C136" s="214"/>
      <c r="D136" s="214"/>
      <c r="E136" s="214"/>
      <c r="F136" s="34"/>
      <c r="G136" s="79"/>
    </row>
    <row r="137" spans="1:7" ht="14.25">
      <c r="A137" s="85" t="s">
        <v>250</v>
      </c>
      <c r="B137" s="85"/>
      <c r="C137" s="85">
        <v>385</v>
      </c>
      <c r="D137" s="34"/>
      <c r="E137" s="34"/>
      <c r="F137" s="169"/>
      <c r="G137" s="79"/>
    </row>
    <row r="138" spans="1:7" ht="14.25">
      <c r="A138" s="85" t="s">
        <v>158</v>
      </c>
      <c r="B138" s="85"/>
      <c r="C138" s="85">
        <v>54</v>
      </c>
      <c r="D138" s="34"/>
      <c r="E138" s="34"/>
      <c r="F138" s="169"/>
      <c r="G138" s="79"/>
    </row>
    <row r="139" spans="1:7" ht="14.25">
      <c r="A139" s="85" t="s">
        <v>159</v>
      </c>
      <c r="B139" s="85"/>
      <c r="C139" s="477">
        <v>2200</v>
      </c>
      <c r="D139" s="34"/>
      <c r="E139" s="34"/>
      <c r="F139" s="169"/>
      <c r="G139" s="79"/>
    </row>
    <row r="140" spans="1:7" ht="14.25">
      <c r="A140" s="85" t="s">
        <v>100</v>
      </c>
      <c r="B140" s="85"/>
      <c r="C140" s="477">
        <v>500</v>
      </c>
      <c r="D140" s="34"/>
      <c r="E140" s="34"/>
      <c r="F140" s="169"/>
      <c r="G140" s="79"/>
    </row>
    <row r="141" spans="1:7" ht="14.25">
      <c r="A141" s="85" t="s">
        <v>97</v>
      </c>
      <c r="B141" s="85"/>
      <c r="C141" s="477">
        <v>7100</v>
      </c>
      <c r="D141" s="34"/>
      <c r="E141" s="34"/>
      <c r="F141" s="34"/>
      <c r="G141" s="79"/>
    </row>
    <row r="142" spans="1:7" ht="14.25">
      <c r="A142" s="85" t="s">
        <v>101</v>
      </c>
      <c r="B142" s="85"/>
      <c r="C142" s="477">
        <v>1800</v>
      </c>
      <c r="D142" s="34"/>
      <c r="E142" s="34"/>
      <c r="F142" s="34"/>
      <c r="G142" s="79"/>
    </row>
    <row r="143" spans="1:7" ht="14.25">
      <c r="A143" s="85" t="s">
        <v>99</v>
      </c>
      <c r="B143" s="85"/>
      <c r="C143" s="478">
        <v>500</v>
      </c>
      <c r="D143" s="34"/>
      <c r="E143" s="34"/>
      <c r="F143" s="34"/>
      <c r="G143" s="79"/>
    </row>
    <row r="144" spans="1:7" ht="14.25">
      <c r="A144" s="85" t="s">
        <v>160</v>
      </c>
      <c r="B144" s="85"/>
      <c r="C144" s="479">
        <f>SUM(C137:C143)</f>
        <v>12539</v>
      </c>
      <c r="D144" s="34"/>
      <c r="E144" s="34"/>
      <c r="F144" s="34"/>
      <c r="G144" s="79"/>
    </row>
    <row r="145" spans="1:7" ht="15">
      <c r="A145" s="83"/>
      <c r="B145" s="83"/>
      <c r="C145" s="83"/>
      <c r="D145" s="34"/>
      <c r="E145" s="34"/>
      <c r="F145" s="34"/>
      <c r="G145" s="79"/>
    </row>
    <row r="146" spans="1:7" ht="14.25">
      <c r="A146" s="214" t="s">
        <v>281</v>
      </c>
      <c r="B146" s="214"/>
      <c r="C146" s="214"/>
      <c r="D146" s="214"/>
      <c r="E146" s="214"/>
      <c r="F146" s="34"/>
      <c r="G146" s="79"/>
    </row>
    <row r="147" spans="1:7" ht="14.25">
      <c r="A147" s="85" t="s">
        <v>99</v>
      </c>
      <c r="B147" s="85"/>
      <c r="C147" s="478">
        <v>5242</v>
      </c>
      <c r="D147" s="34"/>
      <c r="E147" s="34"/>
      <c r="F147" s="34"/>
      <c r="G147" s="79"/>
    </row>
    <row r="148" spans="1:7" ht="14.25">
      <c r="A148" s="85" t="s">
        <v>160</v>
      </c>
      <c r="B148" s="85"/>
      <c r="C148" s="479">
        <f>SUM(C147:C147)</f>
        <v>5242</v>
      </c>
      <c r="D148" s="34"/>
      <c r="E148" s="34"/>
      <c r="F148" s="34"/>
      <c r="G148" s="79"/>
    </row>
    <row r="149" spans="1:7" ht="14.25">
      <c r="A149" s="34"/>
      <c r="B149" s="34"/>
      <c r="C149" s="34"/>
      <c r="D149" s="34"/>
      <c r="E149" s="34"/>
      <c r="F149" s="34"/>
      <c r="G149" s="79"/>
    </row>
    <row r="150" spans="6:7" ht="14.25">
      <c r="F150" s="79"/>
      <c r="G150" s="79"/>
    </row>
    <row r="151" spans="6:7" ht="14.25">
      <c r="F151" s="79"/>
      <c r="G151" s="79"/>
    </row>
    <row r="152" spans="6:7" ht="14.25">
      <c r="F152" s="79"/>
      <c r="G152" s="79"/>
    </row>
    <row r="153" spans="6:7" ht="14.25">
      <c r="F153" s="79"/>
      <c r="G153" s="79"/>
    </row>
    <row r="168" spans="6:7" ht="14.25">
      <c r="F168" s="79"/>
      <c r="G168" s="79"/>
    </row>
    <row r="169" spans="6:7" ht="14.25">
      <c r="F169" s="79"/>
      <c r="G169" s="79"/>
    </row>
    <row r="170" spans="6:7" ht="14.25">
      <c r="F170" s="79"/>
      <c r="G170" s="79"/>
    </row>
    <row r="171" spans="6:7" ht="14.25">
      <c r="F171" s="79"/>
      <c r="G171" s="79"/>
    </row>
    <row r="172" spans="6:7" ht="14.25">
      <c r="F172" s="79"/>
      <c r="G172" s="79"/>
    </row>
    <row r="173" spans="6:7" ht="14.25">
      <c r="F173" s="79"/>
      <c r="G173" s="79"/>
    </row>
    <row r="174" spans="6:7" ht="14.25">
      <c r="F174" s="79"/>
      <c r="G174" s="79"/>
    </row>
    <row r="175" spans="6:7" ht="14.25">
      <c r="F175" s="79"/>
      <c r="G175" s="79"/>
    </row>
    <row r="176" spans="6:7" ht="14.25">
      <c r="F176" s="79"/>
      <c r="G176" s="79"/>
    </row>
    <row r="177" spans="6:7" ht="14.25">
      <c r="F177" s="79"/>
      <c r="G177" s="79"/>
    </row>
  </sheetData>
  <mergeCells count="73">
    <mergeCell ref="L6:L14"/>
    <mergeCell ref="M6:M14"/>
    <mergeCell ref="N6:N14"/>
    <mergeCell ref="O6:O14"/>
    <mergeCell ref="E9:F9"/>
    <mergeCell ref="A12:F12"/>
    <mergeCell ref="B15:E15"/>
    <mergeCell ref="I15:J15"/>
    <mergeCell ref="A16:A77"/>
    <mergeCell ref="C16:E16"/>
    <mergeCell ref="H16:H23"/>
    <mergeCell ref="B17:B45"/>
    <mergeCell ref="D17:E17"/>
    <mergeCell ref="C18:C43"/>
    <mergeCell ref="H26:H27"/>
    <mergeCell ref="I26:J27"/>
    <mergeCell ref="K26:K27"/>
    <mergeCell ref="L26:L27"/>
    <mergeCell ref="M26:M27"/>
    <mergeCell ref="N26:N27"/>
    <mergeCell ref="O26:O27"/>
    <mergeCell ref="M28:M38"/>
    <mergeCell ref="N28:N38"/>
    <mergeCell ref="O28:O38"/>
    <mergeCell ref="D29:D30"/>
    <mergeCell ref="D33:D35"/>
    <mergeCell ref="D37:D38"/>
    <mergeCell ref="H28:H38"/>
    <mergeCell ref="I28:I38"/>
    <mergeCell ref="J28:J38"/>
    <mergeCell ref="K28:K38"/>
    <mergeCell ref="L28:L38"/>
    <mergeCell ref="D44:E44"/>
    <mergeCell ref="C46:E46"/>
    <mergeCell ref="B47:B73"/>
    <mergeCell ref="D47:E47"/>
    <mergeCell ref="C48:C71"/>
    <mergeCell ref="D72:E72"/>
    <mergeCell ref="C74:E74"/>
    <mergeCell ref="B75:B77"/>
    <mergeCell ref="D75:E75"/>
    <mergeCell ref="C76:C77"/>
    <mergeCell ref="A79:A118"/>
    <mergeCell ref="C79:E79"/>
    <mergeCell ref="B80:B88"/>
    <mergeCell ref="D80:E80"/>
    <mergeCell ref="C81:C88"/>
    <mergeCell ref="C89:E89"/>
    <mergeCell ref="B90:B118"/>
    <mergeCell ref="D90:E90"/>
    <mergeCell ref="D92:E92"/>
    <mergeCell ref="C93:C95"/>
    <mergeCell ref="D96:E96"/>
    <mergeCell ref="C97:C104"/>
    <mergeCell ref="D105:E105"/>
    <mergeCell ref="C106:C113"/>
    <mergeCell ref="D115:E115"/>
    <mergeCell ref="C116:C118"/>
    <mergeCell ref="B119:E119"/>
    <mergeCell ref="C120:E120"/>
    <mergeCell ref="B122:E122"/>
    <mergeCell ref="A123:A134"/>
    <mergeCell ref="C123:E123"/>
    <mergeCell ref="B124:B131"/>
    <mergeCell ref="D124:E124"/>
    <mergeCell ref="C125:C126"/>
    <mergeCell ref="D127:E127"/>
    <mergeCell ref="C128:C129"/>
    <mergeCell ref="D130:E130"/>
    <mergeCell ref="C132:E132"/>
    <mergeCell ref="B133:B134"/>
    <mergeCell ref="D133:E133"/>
    <mergeCell ref="A135:E135"/>
  </mergeCells>
  <printOptions/>
  <pageMargins left="0.1968503937007874" right="0.1968503937007874" top="0.3937007874015748" bottom="0.1968503937007874" header="0.15748031496062992" footer="0.1968503937007874"/>
  <pageSetup horizontalDpi="600" verticalDpi="600" orientation="portrait" paperSize="9" scale="72" r:id="rId1"/>
  <rowBreaks count="1" manualBreakCount="1">
    <brk id="77" max="16383" man="1"/>
  </rowBreaks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zoomScale="166" zoomScaleNormal="166" workbookViewId="0" topLeftCell="A1">
      <selection activeCell="F4" sqref="F4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8" style="0" customWidth="1"/>
    <col min="4" max="4" width="6.59765625" style="0" customWidth="1"/>
    <col min="5" max="5" width="51.59765625" style="0" customWidth="1"/>
    <col min="6" max="6" width="14.3984375" style="0" customWidth="1"/>
  </cols>
  <sheetData>
    <row r="1" s="2" customFormat="1" ht="12.75">
      <c r="A1" s="1" t="s">
        <v>251</v>
      </c>
    </row>
    <row r="2" s="2" customFormat="1" ht="12.75">
      <c r="A2" s="3" t="s">
        <v>252</v>
      </c>
    </row>
    <row r="3" s="2" customFormat="1" ht="12.75">
      <c r="A3" s="3" t="s">
        <v>176</v>
      </c>
    </row>
    <row r="4" spans="5:7" ht="15">
      <c r="E4" s="4" t="s">
        <v>0</v>
      </c>
      <c r="F4" s="5" t="s">
        <v>295</v>
      </c>
      <c r="G4" s="120"/>
    </row>
    <row r="5" spans="5:7" ht="15">
      <c r="E5" s="4"/>
      <c r="F5" s="5"/>
      <c r="G5" s="120"/>
    </row>
    <row r="6" spans="1:6" ht="14.25">
      <c r="A6" s="7"/>
      <c r="F6" s="8"/>
    </row>
    <row r="7" spans="2:6" ht="14.25">
      <c r="B7" s="9"/>
      <c r="E7" s="1" t="s">
        <v>1</v>
      </c>
      <c r="F7" s="10"/>
    </row>
    <row r="8" spans="5:6" ht="14.25">
      <c r="E8" s="1" t="s">
        <v>2</v>
      </c>
      <c r="F8" s="11"/>
    </row>
    <row r="9" spans="5:6" ht="14.25">
      <c r="E9" s="3" t="s">
        <v>3</v>
      </c>
      <c r="F9" s="11"/>
    </row>
    <row r="10" spans="5:6" ht="14.25">
      <c r="E10" s="3" t="s">
        <v>4</v>
      </c>
      <c r="F10" s="11"/>
    </row>
    <row r="12" spans="1:7" ht="19.5" customHeight="1">
      <c r="A12" s="511" t="s">
        <v>7</v>
      </c>
      <c r="B12" s="511"/>
      <c r="C12" s="511"/>
      <c r="D12" s="511"/>
      <c r="E12" s="511"/>
      <c r="F12" s="511"/>
      <c r="G12" s="170"/>
    </row>
    <row r="14" spans="1:6" ht="12.6" customHeight="1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</row>
    <row r="15" spans="1:9" ht="12.6" customHeight="1">
      <c r="A15" s="439">
        <v>801</v>
      </c>
      <c r="B15" s="524" t="s">
        <v>17</v>
      </c>
      <c r="C15" s="520"/>
      <c r="D15" s="520"/>
      <c r="E15" s="521"/>
      <c r="F15" s="93">
        <f>F16+F42+F75+F103+F107+F117+F130</f>
        <v>3993753</v>
      </c>
      <c r="I15" s="440"/>
    </row>
    <row r="16" spans="1:9" s="22" customFormat="1" ht="12.6" customHeight="1">
      <c r="A16" s="636"/>
      <c r="B16" s="211">
        <v>80115</v>
      </c>
      <c r="C16" s="505" t="s">
        <v>240</v>
      </c>
      <c r="D16" s="514"/>
      <c r="E16" s="515"/>
      <c r="F16" s="93">
        <f>F17+F40</f>
        <v>997044</v>
      </c>
      <c r="I16" s="440"/>
    </row>
    <row r="17" spans="1:9" s="22" customFormat="1" ht="12.6" customHeight="1">
      <c r="A17" s="577"/>
      <c r="B17" s="557"/>
      <c r="C17" s="216" t="s">
        <v>241</v>
      </c>
      <c r="D17" s="505" t="s">
        <v>253</v>
      </c>
      <c r="E17" s="515"/>
      <c r="F17" s="96">
        <f>SUM(F18:F39)-F19</f>
        <v>992044</v>
      </c>
      <c r="I17" s="440"/>
    </row>
    <row r="18" spans="1:9" s="22" customFormat="1" ht="12.6" customHeight="1">
      <c r="A18" s="577"/>
      <c r="B18" s="637"/>
      <c r="C18" s="557"/>
      <c r="D18" s="136">
        <v>3020</v>
      </c>
      <c r="E18" s="209" t="s">
        <v>21</v>
      </c>
      <c r="F18" s="219">
        <f>F19</f>
        <v>0</v>
      </c>
      <c r="I18" s="440"/>
    </row>
    <row r="19" spans="1:9" s="22" customFormat="1" ht="12.6" customHeight="1">
      <c r="A19" s="577"/>
      <c r="B19" s="637"/>
      <c r="C19" s="637"/>
      <c r="D19" s="441"/>
      <c r="E19" s="134" t="s">
        <v>23</v>
      </c>
      <c r="F19" s="219">
        <v>0</v>
      </c>
      <c r="I19" s="440"/>
    </row>
    <row r="20" spans="1:9" s="22" customFormat="1" ht="12.6" customHeight="1">
      <c r="A20" s="577"/>
      <c r="B20" s="637"/>
      <c r="C20" s="637"/>
      <c r="D20" s="136">
        <v>4010</v>
      </c>
      <c r="E20" s="209" t="s">
        <v>25</v>
      </c>
      <c r="F20" s="219">
        <v>677735</v>
      </c>
      <c r="I20" s="440"/>
    </row>
    <row r="21" spans="1:9" s="22" customFormat="1" ht="12.6" customHeight="1">
      <c r="A21" s="577"/>
      <c r="B21" s="637"/>
      <c r="C21" s="637"/>
      <c r="D21" s="136">
        <v>4040</v>
      </c>
      <c r="E21" s="209" t="s">
        <v>26</v>
      </c>
      <c r="F21" s="219">
        <v>51579</v>
      </c>
      <c r="I21" s="440"/>
    </row>
    <row r="22" spans="1:9" s="22" customFormat="1" ht="12.6" customHeight="1">
      <c r="A22" s="577"/>
      <c r="B22" s="637"/>
      <c r="C22" s="637"/>
      <c r="D22" s="136">
        <v>4110</v>
      </c>
      <c r="E22" s="209" t="s">
        <v>29</v>
      </c>
      <c r="F22" s="219">
        <v>122194</v>
      </c>
      <c r="I22" s="440"/>
    </row>
    <row r="23" spans="1:9" s="22" customFormat="1" ht="12.6" customHeight="1">
      <c r="A23" s="577"/>
      <c r="B23" s="637"/>
      <c r="C23" s="637"/>
      <c r="D23" s="136">
        <v>4120</v>
      </c>
      <c r="E23" s="209" t="s">
        <v>9</v>
      </c>
      <c r="F23" s="219">
        <v>10785</v>
      </c>
      <c r="I23" s="440"/>
    </row>
    <row r="24" spans="1:9" s="22" customFormat="1" ht="12.6" customHeight="1">
      <c r="A24" s="577"/>
      <c r="B24" s="637"/>
      <c r="C24" s="637"/>
      <c r="D24" s="136">
        <v>4140</v>
      </c>
      <c r="E24" s="209" t="s">
        <v>30</v>
      </c>
      <c r="F24" s="219">
        <v>0</v>
      </c>
      <c r="I24" s="440"/>
    </row>
    <row r="25" spans="1:9" s="22" customFormat="1" ht="12.6" customHeight="1">
      <c r="A25" s="577"/>
      <c r="B25" s="637"/>
      <c r="C25" s="637"/>
      <c r="D25" s="136">
        <v>4210</v>
      </c>
      <c r="E25" s="209" t="s">
        <v>18</v>
      </c>
      <c r="F25" s="219">
        <v>5000</v>
      </c>
      <c r="I25" s="440"/>
    </row>
    <row r="26" spans="1:9" s="22" customFormat="1" ht="12.6" customHeight="1">
      <c r="A26" s="577"/>
      <c r="B26" s="637"/>
      <c r="C26" s="637"/>
      <c r="D26" s="136">
        <v>4230</v>
      </c>
      <c r="E26" s="209" t="s">
        <v>146</v>
      </c>
      <c r="F26" s="219">
        <v>0</v>
      </c>
      <c r="I26" s="440"/>
    </row>
    <row r="27" spans="1:9" s="22" customFormat="1" ht="12.6" customHeight="1">
      <c r="A27" s="577"/>
      <c r="B27" s="637"/>
      <c r="C27" s="637"/>
      <c r="D27" s="136">
        <v>4240</v>
      </c>
      <c r="E27" s="209" t="s">
        <v>49</v>
      </c>
      <c r="F27" s="219">
        <v>3000</v>
      </c>
      <c r="I27" s="440"/>
    </row>
    <row r="28" spans="1:9" s="22" customFormat="1" ht="12.6" customHeight="1">
      <c r="A28" s="577"/>
      <c r="B28" s="637"/>
      <c r="C28" s="637"/>
      <c r="D28" s="136">
        <v>4260</v>
      </c>
      <c r="E28" s="209" t="s">
        <v>105</v>
      </c>
      <c r="F28" s="219">
        <v>15000</v>
      </c>
      <c r="I28" s="440"/>
    </row>
    <row r="29" spans="1:9" s="22" customFormat="1" ht="12.6" customHeight="1">
      <c r="A29" s="577"/>
      <c r="B29" s="637"/>
      <c r="C29" s="637"/>
      <c r="D29" s="591"/>
      <c r="E29" s="209" t="s">
        <v>254</v>
      </c>
      <c r="F29" s="219">
        <v>0</v>
      </c>
      <c r="I29" s="440"/>
    </row>
    <row r="30" spans="1:9" s="22" customFormat="1" ht="12.6" customHeight="1">
      <c r="A30" s="577"/>
      <c r="B30" s="637"/>
      <c r="C30" s="637"/>
      <c r="D30" s="592"/>
      <c r="E30" s="209" t="s">
        <v>255</v>
      </c>
      <c r="F30" s="219">
        <v>57500</v>
      </c>
      <c r="I30" s="440"/>
    </row>
    <row r="31" spans="1:9" s="22" customFormat="1" ht="12.6" customHeight="1">
      <c r="A31" s="577"/>
      <c r="B31" s="637"/>
      <c r="C31" s="637"/>
      <c r="D31" s="136">
        <v>4280</v>
      </c>
      <c r="E31" s="209" t="s">
        <v>35</v>
      </c>
      <c r="F31" s="219">
        <v>0</v>
      </c>
      <c r="I31" s="440"/>
    </row>
    <row r="32" spans="1:9" s="22" customFormat="1" ht="12.6" customHeight="1">
      <c r="A32" s="577"/>
      <c r="B32" s="637"/>
      <c r="C32" s="637"/>
      <c r="D32" s="136">
        <v>4300</v>
      </c>
      <c r="E32" s="209" t="s">
        <v>36</v>
      </c>
      <c r="F32" s="219">
        <v>10000</v>
      </c>
      <c r="I32" s="440"/>
    </row>
    <row r="33" spans="1:9" s="22" customFormat="1" ht="12.6" customHeight="1">
      <c r="A33" s="577"/>
      <c r="B33" s="637"/>
      <c r="C33" s="637"/>
      <c r="D33" s="591"/>
      <c r="E33" s="137" t="s">
        <v>110</v>
      </c>
      <c r="F33" s="219">
        <v>0</v>
      </c>
      <c r="I33" s="440"/>
    </row>
    <row r="34" spans="1:9" s="22" customFormat="1" ht="12.6" customHeight="1">
      <c r="A34" s="577"/>
      <c r="B34" s="637"/>
      <c r="C34" s="637"/>
      <c r="D34" s="638"/>
      <c r="E34" s="137" t="s">
        <v>149</v>
      </c>
      <c r="F34" s="219">
        <v>0</v>
      </c>
      <c r="I34" s="440"/>
    </row>
    <row r="35" spans="1:9" s="22" customFormat="1" ht="12.6" customHeight="1">
      <c r="A35" s="577"/>
      <c r="B35" s="637"/>
      <c r="C35" s="637"/>
      <c r="D35" s="592"/>
      <c r="E35" s="137" t="s">
        <v>37</v>
      </c>
      <c r="F35" s="219">
        <v>0</v>
      </c>
      <c r="I35" s="440"/>
    </row>
    <row r="36" spans="1:9" s="22" customFormat="1" ht="12.6" customHeight="1">
      <c r="A36" s="577"/>
      <c r="B36" s="637"/>
      <c r="C36" s="637"/>
      <c r="D36" s="136">
        <v>4360</v>
      </c>
      <c r="E36" s="209" t="s">
        <v>38</v>
      </c>
      <c r="F36" s="219">
        <v>0</v>
      </c>
      <c r="I36" s="440"/>
    </row>
    <row r="37" spans="1:9" s="22" customFormat="1" ht="12.6" customHeight="1">
      <c r="A37" s="577"/>
      <c r="B37" s="637"/>
      <c r="C37" s="637"/>
      <c r="D37" s="591"/>
      <c r="E37" s="209" t="s">
        <v>150</v>
      </c>
      <c r="F37" s="219">
        <v>0</v>
      </c>
      <c r="I37" s="440"/>
    </row>
    <row r="38" spans="1:9" s="22" customFormat="1" ht="12.6" customHeight="1">
      <c r="A38" s="577"/>
      <c r="B38" s="637"/>
      <c r="C38" s="637"/>
      <c r="D38" s="592"/>
      <c r="E38" s="209" t="s">
        <v>151</v>
      </c>
      <c r="F38" s="219">
        <v>200</v>
      </c>
      <c r="I38" s="440"/>
    </row>
    <row r="39" spans="1:9" s="22" customFormat="1" ht="12.6" customHeight="1">
      <c r="A39" s="577"/>
      <c r="B39" s="637"/>
      <c r="C39" s="627"/>
      <c r="D39" s="136">
        <v>4440</v>
      </c>
      <c r="E39" s="131" t="s">
        <v>41</v>
      </c>
      <c r="F39" s="219">
        <v>39051</v>
      </c>
      <c r="I39" s="440"/>
    </row>
    <row r="40" spans="1:9" s="22" customFormat="1" ht="12.6" customHeight="1">
      <c r="A40" s="577"/>
      <c r="B40" s="637"/>
      <c r="C40" s="211" t="s">
        <v>43</v>
      </c>
      <c r="D40" s="505" t="s">
        <v>44</v>
      </c>
      <c r="E40" s="515"/>
      <c r="F40" s="223">
        <f>F41</f>
        <v>5000</v>
      </c>
      <c r="I40" s="440"/>
    </row>
    <row r="41" spans="1:9" s="22" customFormat="1" ht="12.6" customHeight="1">
      <c r="A41" s="577"/>
      <c r="B41" s="627"/>
      <c r="C41" s="442"/>
      <c r="D41" s="130">
        <v>4270</v>
      </c>
      <c r="E41" s="131" t="s">
        <v>50</v>
      </c>
      <c r="F41" s="219">
        <v>5000</v>
      </c>
      <c r="I41" s="440"/>
    </row>
    <row r="42" spans="1:9" s="22" customFormat="1" ht="12.6" customHeight="1">
      <c r="A42" s="577"/>
      <c r="B42" s="211">
        <v>80120</v>
      </c>
      <c r="C42" s="505" t="s">
        <v>177</v>
      </c>
      <c r="D42" s="514"/>
      <c r="E42" s="515"/>
      <c r="F42" s="93">
        <f>F43+F72</f>
        <v>2647544</v>
      </c>
      <c r="I42" s="440"/>
    </row>
    <row r="43" spans="1:9" ht="12.6" customHeight="1">
      <c r="A43" s="577"/>
      <c r="B43" s="552"/>
      <c r="C43" s="216" t="s">
        <v>178</v>
      </c>
      <c r="D43" s="505" t="s">
        <v>179</v>
      </c>
      <c r="E43" s="515"/>
      <c r="F43" s="96">
        <f>SUM(F44:F71)-F45-F46</f>
        <v>2624394</v>
      </c>
      <c r="I43" s="440"/>
    </row>
    <row r="44" spans="1:9" ht="12.6" customHeight="1">
      <c r="A44" s="577"/>
      <c r="B44" s="575"/>
      <c r="C44" s="552"/>
      <c r="D44" s="136">
        <v>3020</v>
      </c>
      <c r="E44" s="209" t="s">
        <v>21</v>
      </c>
      <c r="F44" s="219">
        <f>F45+F46</f>
        <v>3730</v>
      </c>
      <c r="I44" s="440"/>
    </row>
    <row r="45" spans="1:9" ht="12.6" customHeight="1">
      <c r="A45" s="577"/>
      <c r="B45" s="575"/>
      <c r="C45" s="633"/>
      <c r="D45" s="136"/>
      <c r="E45" s="134" t="s">
        <v>23</v>
      </c>
      <c r="F45" s="220">
        <v>3730</v>
      </c>
      <c r="I45" s="440"/>
    </row>
    <row r="46" spans="1:9" ht="12.6" customHeight="1">
      <c r="A46" s="577"/>
      <c r="B46" s="575"/>
      <c r="C46" s="633"/>
      <c r="D46" s="136"/>
      <c r="E46" s="134" t="s">
        <v>192</v>
      </c>
      <c r="F46" s="219">
        <v>0</v>
      </c>
      <c r="I46" s="440"/>
    </row>
    <row r="47" spans="1:9" ht="12.6" customHeight="1">
      <c r="A47" s="577"/>
      <c r="B47" s="575"/>
      <c r="C47" s="633"/>
      <c r="D47" s="136">
        <v>4010</v>
      </c>
      <c r="E47" s="209" t="s">
        <v>25</v>
      </c>
      <c r="F47" s="219">
        <v>1793560</v>
      </c>
      <c r="I47" s="440"/>
    </row>
    <row r="48" spans="1:9" ht="12.6" customHeight="1">
      <c r="A48" s="577"/>
      <c r="B48" s="575"/>
      <c r="C48" s="633"/>
      <c r="D48" s="136">
        <v>4040</v>
      </c>
      <c r="E48" s="209" t="s">
        <v>26</v>
      </c>
      <c r="F48" s="219">
        <v>122402</v>
      </c>
      <c r="I48" s="440"/>
    </row>
    <row r="49" spans="1:9" ht="12.6" customHeight="1">
      <c r="A49" s="577"/>
      <c r="B49" s="575"/>
      <c r="C49" s="633"/>
      <c r="D49" s="136">
        <v>4110</v>
      </c>
      <c r="E49" s="209" t="s">
        <v>29</v>
      </c>
      <c r="F49" s="219">
        <v>322033</v>
      </c>
      <c r="I49" s="440"/>
    </row>
    <row r="50" spans="1:9" ht="12.6" customHeight="1">
      <c r="A50" s="577"/>
      <c r="B50" s="575"/>
      <c r="C50" s="633"/>
      <c r="D50" s="136">
        <v>4120</v>
      </c>
      <c r="E50" s="209" t="s">
        <v>9</v>
      </c>
      <c r="F50" s="219">
        <v>26053</v>
      </c>
      <c r="I50" s="440"/>
    </row>
    <row r="51" spans="1:9" ht="12.6" customHeight="1">
      <c r="A51" s="577"/>
      <c r="B51" s="575"/>
      <c r="C51" s="633"/>
      <c r="D51" s="136">
        <v>4140</v>
      </c>
      <c r="E51" s="209" t="s">
        <v>30</v>
      </c>
      <c r="F51" s="219">
        <v>0</v>
      </c>
      <c r="I51" s="440"/>
    </row>
    <row r="52" spans="1:9" ht="12.6" customHeight="1">
      <c r="A52" s="577"/>
      <c r="B52" s="575"/>
      <c r="C52" s="633"/>
      <c r="D52" s="136">
        <v>4210</v>
      </c>
      <c r="E52" s="209" t="s">
        <v>18</v>
      </c>
      <c r="F52" s="219">
        <v>31243</v>
      </c>
      <c r="I52" s="440"/>
    </row>
    <row r="53" spans="1:9" ht="12.6" customHeight="1">
      <c r="A53" s="577"/>
      <c r="B53" s="575"/>
      <c r="C53" s="633"/>
      <c r="D53" s="136">
        <v>4230</v>
      </c>
      <c r="E53" s="209" t="s">
        <v>146</v>
      </c>
      <c r="F53" s="219">
        <v>0</v>
      </c>
      <c r="I53" s="440"/>
    </row>
    <row r="54" spans="1:9" ht="12.6" customHeight="1">
      <c r="A54" s="577"/>
      <c r="B54" s="575"/>
      <c r="C54" s="633"/>
      <c r="D54" s="136">
        <v>4240</v>
      </c>
      <c r="E54" s="209" t="s">
        <v>49</v>
      </c>
      <c r="F54" s="219">
        <v>3000</v>
      </c>
      <c r="I54" s="440"/>
    </row>
    <row r="55" spans="1:9" ht="12.6" customHeight="1">
      <c r="A55" s="577"/>
      <c r="B55" s="575"/>
      <c r="C55" s="633"/>
      <c r="D55" s="136">
        <v>4260</v>
      </c>
      <c r="E55" s="209" t="s">
        <v>105</v>
      </c>
      <c r="F55" s="219">
        <v>0</v>
      </c>
      <c r="I55" s="440"/>
    </row>
    <row r="56" spans="1:9" ht="12.6" customHeight="1">
      <c r="A56" s="577"/>
      <c r="B56" s="575"/>
      <c r="C56" s="633"/>
      <c r="D56" s="591"/>
      <c r="E56" s="209" t="s">
        <v>254</v>
      </c>
      <c r="F56" s="219"/>
      <c r="I56" s="440"/>
    </row>
    <row r="57" spans="1:9" ht="12.6" customHeight="1">
      <c r="A57" s="577"/>
      <c r="B57" s="575"/>
      <c r="C57" s="633"/>
      <c r="D57" s="592"/>
      <c r="E57" s="209" t="s">
        <v>255</v>
      </c>
      <c r="F57" s="219">
        <f>187000+15000</f>
        <v>202000</v>
      </c>
      <c r="I57" s="440"/>
    </row>
    <row r="58" spans="1:9" ht="12.6" customHeight="1">
      <c r="A58" s="577"/>
      <c r="B58" s="575"/>
      <c r="C58" s="633"/>
      <c r="D58" s="136">
        <v>4280</v>
      </c>
      <c r="E58" s="209" t="s">
        <v>35</v>
      </c>
      <c r="F58" s="219">
        <f>1500+800</f>
        <v>2300</v>
      </c>
      <c r="I58" s="440"/>
    </row>
    <row r="59" spans="1:9" ht="12.6" customHeight="1">
      <c r="A59" s="577"/>
      <c r="B59" s="575"/>
      <c r="C59" s="633"/>
      <c r="D59" s="136">
        <v>4300</v>
      </c>
      <c r="E59" s="209" t="s">
        <v>36</v>
      </c>
      <c r="F59" s="219">
        <v>13583</v>
      </c>
      <c r="I59" s="440"/>
    </row>
    <row r="60" spans="1:9" ht="12.6" customHeight="1">
      <c r="A60" s="577"/>
      <c r="B60" s="575"/>
      <c r="C60" s="633"/>
      <c r="D60" s="441"/>
      <c r="E60" s="137" t="s">
        <v>110</v>
      </c>
      <c r="F60" s="219">
        <v>11600</v>
      </c>
      <c r="I60" s="440"/>
    </row>
    <row r="61" spans="1:9" s="90" customFormat="1" ht="12.6" customHeight="1">
      <c r="A61" s="577"/>
      <c r="B61" s="575"/>
      <c r="C61" s="633"/>
      <c r="D61" s="591"/>
      <c r="E61" s="137" t="s">
        <v>149</v>
      </c>
      <c r="F61" s="219">
        <v>0</v>
      </c>
      <c r="I61" s="440"/>
    </row>
    <row r="62" spans="1:9" s="90" customFormat="1" ht="12.6" customHeight="1">
      <c r="A62" s="577"/>
      <c r="B62" s="575"/>
      <c r="C62" s="633"/>
      <c r="D62" s="592"/>
      <c r="E62" s="137" t="s">
        <v>37</v>
      </c>
      <c r="F62" s="219"/>
      <c r="I62" s="440"/>
    </row>
    <row r="63" spans="1:9" ht="12.6" customHeight="1">
      <c r="A63" s="577"/>
      <c r="B63" s="575"/>
      <c r="C63" s="633"/>
      <c r="D63" s="136">
        <v>4360</v>
      </c>
      <c r="E63" s="209" t="s">
        <v>38</v>
      </c>
      <c r="F63" s="219">
        <v>7380</v>
      </c>
      <c r="I63" s="440"/>
    </row>
    <row r="64" spans="1:9" ht="12.6" customHeight="1">
      <c r="A64" s="577"/>
      <c r="B64" s="575"/>
      <c r="C64" s="633"/>
      <c r="D64" s="591"/>
      <c r="E64" s="209" t="s">
        <v>150</v>
      </c>
      <c r="F64" s="219">
        <v>0</v>
      </c>
      <c r="I64" s="440"/>
    </row>
    <row r="65" spans="1:9" ht="12.6" customHeight="1">
      <c r="A65" s="577"/>
      <c r="B65" s="575"/>
      <c r="C65" s="633"/>
      <c r="D65" s="592"/>
      <c r="E65" s="209" t="s">
        <v>151</v>
      </c>
      <c r="F65" s="219">
        <v>6000</v>
      </c>
      <c r="I65" s="440"/>
    </row>
    <row r="66" spans="1:9" ht="12.6" customHeight="1">
      <c r="A66" s="577"/>
      <c r="B66" s="575"/>
      <c r="C66" s="633"/>
      <c r="D66" s="136">
        <v>4410</v>
      </c>
      <c r="E66" s="209" t="s">
        <v>40</v>
      </c>
      <c r="F66" s="219">
        <v>440</v>
      </c>
      <c r="I66" s="440"/>
    </row>
    <row r="67" spans="1:9" ht="12.6" customHeight="1">
      <c r="A67" s="577"/>
      <c r="B67" s="575"/>
      <c r="C67" s="633"/>
      <c r="D67" s="136">
        <v>4420</v>
      </c>
      <c r="E67" s="209" t="s">
        <v>22</v>
      </c>
      <c r="F67" s="219">
        <v>0</v>
      </c>
      <c r="I67" s="440"/>
    </row>
    <row r="68" spans="1:9" ht="12.6" customHeight="1">
      <c r="A68" s="577"/>
      <c r="B68" s="575"/>
      <c r="C68" s="633"/>
      <c r="D68" s="136">
        <v>4430</v>
      </c>
      <c r="E68" s="209" t="s">
        <v>24</v>
      </c>
      <c r="F68" s="219">
        <v>0</v>
      </c>
      <c r="I68" s="440"/>
    </row>
    <row r="69" spans="1:9" ht="12.6" customHeight="1">
      <c r="A69" s="577"/>
      <c r="B69" s="575"/>
      <c r="C69" s="633"/>
      <c r="D69" s="136">
        <v>4440</v>
      </c>
      <c r="E69" s="131" t="s">
        <v>41</v>
      </c>
      <c r="F69" s="219">
        <v>67030</v>
      </c>
      <c r="I69" s="440"/>
    </row>
    <row r="70" spans="1:9" ht="12.6" customHeight="1">
      <c r="A70" s="577"/>
      <c r="B70" s="575"/>
      <c r="C70" s="633"/>
      <c r="D70" s="37">
        <v>4520</v>
      </c>
      <c r="E70" s="35" t="s">
        <v>42</v>
      </c>
      <c r="F70" s="219">
        <v>7740</v>
      </c>
      <c r="I70" s="440"/>
    </row>
    <row r="71" spans="1:9" s="22" customFormat="1" ht="12.6" customHeight="1">
      <c r="A71" s="577"/>
      <c r="B71" s="575"/>
      <c r="C71" s="634"/>
      <c r="D71" s="136">
        <v>4700</v>
      </c>
      <c r="E71" s="131" t="s">
        <v>107</v>
      </c>
      <c r="F71" s="219">
        <v>4300</v>
      </c>
      <c r="I71" s="440"/>
    </row>
    <row r="72" spans="1:9" ht="12.6" customHeight="1">
      <c r="A72" s="577"/>
      <c r="B72" s="575"/>
      <c r="C72" s="211" t="s">
        <v>43</v>
      </c>
      <c r="D72" s="505" t="s">
        <v>44</v>
      </c>
      <c r="E72" s="515"/>
      <c r="F72" s="106">
        <f>F73</f>
        <v>23150</v>
      </c>
      <c r="I72" s="440"/>
    </row>
    <row r="73" spans="1:9" ht="12.6" customHeight="1">
      <c r="A73" s="632"/>
      <c r="B73" s="553"/>
      <c r="C73" s="151"/>
      <c r="D73" s="130">
        <v>4270</v>
      </c>
      <c r="E73" s="131" t="s">
        <v>50</v>
      </c>
      <c r="F73" s="132">
        <v>23150</v>
      </c>
      <c r="I73" s="440"/>
    </row>
    <row r="74" spans="1:9" ht="16.5" customHeight="1">
      <c r="A74" s="19" t="s">
        <v>10</v>
      </c>
      <c r="B74" s="19" t="s">
        <v>11</v>
      </c>
      <c r="C74" s="19" t="s">
        <v>12</v>
      </c>
      <c r="D74" s="19" t="s">
        <v>13</v>
      </c>
      <c r="E74" s="19" t="s">
        <v>14</v>
      </c>
      <c r="F74" s="19" t="s">
        <v>15</v>
      </c>
      <c r="I74" s="440"/>
    </row>
    <row r="75" spans="1:9" ht="12.6" customHeight="1">
      <c r="A75" s="576">
        <v>801</v>
      </c>
      <c r="B75" s="216">
        <v>80130</v>
      </c>
      <c r="C75" s="505" t="s">
        <v>256</v>
      </c>
      <c r="D75" s="514"/>
      <c r="E75" s="515"/>
      <c r="F75" s="230">
        <f>F76+F101</f>
        <v>129944</v>
      </c>
      <c r="I75" s="440"/>
    </row>
    <row r="76" spans="1:9" ht="12.6" customHeight="1">
      <c r="A76" s="577"/>
      <c r="B76" s="552"/>
      <c r="C76" s="216" t="s">
        <v>257</v>
      </c>
      <c r="D76" s="505" t="s">
        <v>258</v>
      </c>
      <c r="E76" s="515"/>
      <c r="F76" s="106">
        <f>SUM(F77:F100)-F78</f>
        <v>129944</v>
      </c>
      <c r="I76" s="440"/>
    </row>
    <row r="77" spans="1:9" ht="12.6" customHeight="1">
      <c r="A77" s="577"/>
      <c r="B77" s="633"/>
      <c r="C77" s="552"/>
      <c r="D77" s="136">
        <v>3020</v>
      </c>
      <c r="E77" s="131" t="s">
        <v>21</v>
      </c>
      <c r="F77" s="132">
        <v>0</v>
      </c>
      <c r="I77" s="440"/>
    </row>
    <row r="78" spans="1:9" ht="12.6" customHeight="1">
      <c r="A78" s="577"/>
      <c r="B78" s="633"/>
      <c r="C78" s="633"/>
      <c r="D78" s="136"/>
      <c r="E78" s="134" t="s">
        <v>23</v>
      </c>
      <c r="F78" s="135">
        <v>0</v>
      </c>
      <c r="I78" s="440"/>
    </row>
    <row r="79" spans="1:9" ht="12.6" customHeight="1">
      <c r="A79" s="577"/>
      <c r="B79" s="633"/>
      <c r="C79" s="633"/>
      <c r="D79" s="136">
        <v>4010</v>
      </c>
      <c r="E79" s="209" t="s">
        <v>25</v>
      </c>
      <c r="F79" s="219">
        <v>102029</v>
      </c>
      <c r="I79" s="440"/>
    </row>
    <row r="80" spans="1:9" ht="12.6" customHeight="1">
      <c r="A80" s="577"/>
      <c r="B80" s="633"/>
      <c r="C80" s="633"/>
      <c r="D80" s="136">
        <v>4040</v>
      </c>
      <c r="E80" s="209" t="s">
        <v>26</v>
      </c>
      <c r="F80" s="219">
        <v>0</v>
      </c>
      <c r="I80" s="440"/>
    </row>
    <row r="81" spans="1:9" ht="12.6" customHeight="1">
      <c r="A81" s="577"/>
      <c r="B81" s="633"/>
      <c r="C81" s="633"/>
      <c r="D81" s="136">
        <v>4110</v>
      </c>
      <c r="E81" s="209" t="s">
        <v>29</v>
      </c>
      <c r="F81" s="219">
        <v>15967</v>
      </c>
      <c r="I81" s="440"/>
    </row>
    <row r="82" spans="1:9" ht="12.6" customHeight="1">
      <c r="A82" s="577"/>
      <c r="B82" s="633"/>
      <c r="C82" s="633"/>
      <c r="D82" s="136">
        <v>4120</v>
      </c>
      <c r="E82" s="209" t="s">
        <v>9</v>
      </c>
      <c r="F82" s="219">
        <v>2765</v>
      </c>
      <c r="I82" s="440"/>
    </row>
    <row r="83" spans="1:9" ht="12.6" customHeight="1">
      <c r="A83" s="577"/>
      <c r="B83" s="633"/>
      <c r="C83" s="633"/>
      <c r="D83" s="136">
        <v>4140</v>
      </c>
      <c r="E83" s="209" t="s">
        <v>30</v>
      </c>
      <c r="F83" s="219">
        <v>0</v>
      </c>
      <c r="I83" s="440"/>
    </row>
    <row r="84" spans="1:9" ht="12.6" customHeight="1">
      <c r="A84" s="577"/>
      <c r="B84" s="633"/>
      <c r="C84" s="633"/>
      <c r="D84" s="136">
        <v>4210</v>
      </c>
      <c r="E84" s="209" t="s">
        <v>18</v>
      </c>
      <c r="F84" s="219">
        <v>0</v>
      </c>
      <c r="I84" s="440"/>
    </row>
    <row r="85" spans="1:9" ht="12.6" customHeight="1">
      <c r="A85" s="577"/>
      <c r="B85" s="633"/>
      <c r="C85" s="633"/>
      <c r="D85" s="136">
        <v>4230</v>
      </c>
      <c r="E85" s="209" t="s">
        <v>146</v>
      </c>
      <c r="F85" s="219">
        <v>0</v>
      </c>
      <c r="I85" s="440"/>
    </row>
    <row r="86" spans="1:9" ht="12.6" customHeight="1">
      <c r="A86" s="577"/>
      <c r="B86" s="633"/>
      <c r="C86" s="633"/>
      <c r="D86" s="136">
        <v>4240</v>
      </c>
      <c r="E86" s="209" t="s">
        <v>49</v>
      </c>
      <c r="F86" s="219">
        <v>0</v>
      </c>
      <c r="I86" s="440"/>
    </row>
    <row r="87" spans="1:9" ht="12.6" customHeight="1">
      <c r="A87" s="577"/>
      <c r="B87" s="633"/>
      <c r="C87" s="633"/>
      <c r="D87" s="136">
        <v>4260</v>
      </c>
      <c r="E87" s="209" t="s">
        <v>32</v>
      </c>
      <c r="F87" s="219">
        <v>0</v>
      </c>
      <c r="I87" s="440"/>
    </row>
    <row r="88" spans="1:9" ht="12.6" customHeight="1">
      <c r="A88" s="577"/>
      <c r="B88" s="633"/>
      <c r="C88" s="633"/>
      <c r="D88" s="136"/>
      <c r="E88" s="209" t="s">
        <v>147</v>
      </c>
      <c r="F88" s="219">
        <v>0</v>
      </c>
      <c r="I88" s="440"/>
    </row>
    <row r="89" spans="1:9" s="90" customFormat="1" ht="12.6" customHeight="1">
      <c r="A89" s="577"/>
      <c r="B89" s="633"/>
      <c r="C89" s="633"/>
      <c r="D89" s="136"/>
      <c r="E89" s="209" t="s">
        <v>148</v>
      </c>
      <c r="F89" s="219">
        <v>0</v>
      </c>
      <c r="I89" s="440"/>
    </row>
    <row r="90" spans="1:9" s="90" customFormat="1" ht="12.6" customHeight="1">
      <c r="A90" s="577"/>
      <c r="B90" s="633"/>
      <c r="C90" s="633"/>
      <c r="D90" s="136">
        <v>4280</v>
      </c>
      <c r="E90" s="209" t="s">
        <v>35</v>
      </c>
      <c r="F90" s="219">
        <v>0</v>
      </c>
      <c r="I90" s="440"/>
    </row>
    <row r="91" spans="1:9" ht="12.6" customHeight="1">
      <c r="A91" s="577"/>
      <c r="B91" s="633"/>
      <c r="C91" s="633"/>
      <c r="D91" s="136">
        <v>4300</v>
      </c>
      <c r="E91" s="209" t="s">
        <v>36</v>
      </c>
      <c r="F91" s="219">
        <v>0</v>
      </c>
      <c r="I91" s="440"/>
    </row>
    <row r="92" spans="1:9" ht="12.6" customHeight="1">
      <c r="A92" s="577"/>
      <c r="B92" s="633"/>
      <c r="C92" s="633"/>
      <c r="D92" s="136"/>
      <c r="E92" s="137" t="s">
        <v>110</v>
      </c>
      <c r="F92" s="219">
        <v>0</v>
      </c>
      <c r="I92" s="440"/>
    </row>
    <row r="93" spans="1:9" ht="12.6" customHeight="1">
      <c r="A93" s="577"/>
      <c r="B93" s="633"/>
      <c r="C93" s="633"/>
      <c r="D93" s="15">
        <v>4360</v>
      </c>
      <c r="E93" s="110" t="s">
        <v>38</v>
      </c>
      <c r="F93" s="17">
        <v>0</v>
      </c>
      <c r="I93" s="440"/>
    </row>
    <row r="94" spans="1:9" ht="12.6" customHeight="1">
      <c r="A94" s="577"/>
      <c r="B94" s="633"/>
      <c r="C94" s="633"/>
      <c r="D94" s="15"/>
      <c r="E94" s="110" t="s">
        <v>259</v>
      </c>
      <c r="F94" s="17">
        <v>0</v>
      </c>
      <c r="I94" s="440"/>
    </row>
    <row r="95" spans="1:9" ht="12.6" customHeight="1">
      <c r="A95" s="577"/>
      <c r="B95" s="633"/>
      <c r="C95" s="633"/>
      <c r="D95" s="15"/>
      <c r="E95" s="110" t="s">
        <v>260</v>
      </c>
      <c r="F95" s="17">
        <v>0</v>
      </c>
      <c r="I95" s="440"/>
    </row>
    <row r="96" spans="1:9" ht="12.6" customHeight="1">
      <c r="A96" s="577"/>
      <c r="B96" s="633"/>
      <c r="C96" s="633"/>
      <c r="D96" s="136">
        <v>4410</v>
      </c>
      <c r="E96" s="209" t="s">
        <v>40</v>
      </c>
      <c r="F96" s="219">
        <v>0</v>
      </c>
      <c r="I96" s="440"/>
    </row>
    <row r="97" spans="1:9" s="22" customFormat="1" ht="12.6" customHeight="1">
      <c r="A97" s="577"/>
      <c r="B97" s="633"/>
      <c r="C97" s="633"/>
      <c r="D97" s="136">
        <v>4430</v>
      </c>
      <c r="E97" s="209" t="s">
        <v>24</v>
      </c>
      <c r="F97" s="219">
        <v>0</v>
      </c>
      <c r="I97" s="440"/>
    </row>
    <row r="98" spans="1:9" ht="12.6" customHeight="1">
      <c r="A98" s="577"/>
      <c r="B98" s="633"/>
      <c r="C98" s="633"/>
      <c r="D98" s="136">
        <v>4440</v>
      </c>
      <c r="E98" s="131" t="s">
        <v>41</v>
      </c>
      <c r="F98" s="219">
        <v>9183</v>
      </c>
      <c r="I98" s="440"/>
    </row>
    <row r="99" spans="1:9" ht="12.6" customHeight="1">
      <c r="A99" s="577"/>
      <c r="B99" s="633"/>
      <c r="C99" s="633"/>
      <c r="D99" s="136">
        <v>4520</v>
      </c>
      <c r="E99" s="35" t="s">
        <v>42</v>
      </c>
      <c r="F99" s="219">
        <v>0</v>
      </c>
      <c r="I99" s="440"/>
    </row>
    <row r="100" spans="1:9" ht="12.6" customHeight="1">
      <c r="A100" s="577"/>
      <c r="B100" s="633"/>
      <c r="C100" s="634"/>
      <c r="D100" s="136">
        <v>4700</v>
      </c>
      <c r="E100" s="131" t="s">
        <v>107</v>
      </c>
      <c r="F100" s="219">
        <v>0</v>
      </c>
      <c r="I100" s="440"/>
    </row>
    <row r="101" spans="1:9" ht="12.6" customHeight="1">
      <c r="A101" s="577"/>
      <c r="B101" s="633"/>
      <c r="C101" s="211" t="s">
        <v>43</v>
      </c>
      <c r="D101" s="505" t="s">
        <v>44</v>
      </c>
      <c r="E101" s="515"/>
      <c r="F101" s="106">
        <f>F102</f>
        <v>0</v>
      </c>
      <c r="I101" s="440"/>
    </row>
    <row r="102" spans="1:9" s="22" customFormat="1" ht="12.6" customHeight="1">
      <c r="A102" s="577"/>
      <c r="B102" s="634"/>
      <c r="C102" s="151"/>
      <c r="D102" s="130">
        <v>4270</v>
      </c>
      <c r="E102" s="131" t="s">
        <v>50</v>
      </c>
      <c r="F102" s="132">
        <v>0</v>
      </c>
      <c r="I102" s="440"/>
    </row>
    <row r="103" spans="1:9" s="22" customFormat="1" ht="12.6" customHeight="1">
      <c r="A103" s="577"/>
      <c r="B103" s="211">
        <v>80146</v>
      </c>
      <c r="C103" s="505" t="s">
        <v>51</v>
      </c>
      <c r="D103" s="514"/>
      <c r="E103" s="515"/>
      <c r="F103" s="230">
        <f>F104</f>
        <v>5634</v>
      </c>
      <c r="I103" s="440"/>
    </row>
    <row r="104" spans="1:9" s="22" customFormat="1" ht="12.6" customHeight="1">
      <c r="A104" s="577"/>
      <c r="B104" s="552"/>
      <c r="C104" s="211" t="s">
        <v>52</v>
      </c>
      <c r="D104" s="505" t="s">
        <v>51</v>
      </c>
      <c r="E104" s="515"/>
      <c r="F104" s="106">
        <f>SUM(F105:F106)</f>
        <v>5634</v>
      </c>
      <c r="I104" s="440"/>
    </row>
    <row r="105" spans="1:9" ht="12.6" customHeight="1">
      <c r="A105" s="577"/>
      <c r="B105" s="633"/>
      <c r="C105" s="563"/>
      <c r="D105" s="136">
        <v>4420</v>
      </c>
      <c r="E105" s="209" t="s">
        <v>22</v>
      </c>
      <c r="F105" s="219">
        <v>0</v>
      </c>
      <c r="I105" s="440"/>
    </row>
    <row r="106" spans="1:9" ht="12" customHeight="1">
      <c r="A106" s="577"/>
      <c r="B106" s="634"/>
      <c r="C106" s="635"/>
      <c r="D106" s="130">
        <v>4700</v>
      </c>
      <c r="E106" s="131" t="s">
        <v>53</v>
      </c>
      <c r="F106" s="132">
        <v>5634</v>
      </c>
      <c r="I106" s="440"/>
    </row>
    <row r="107" spans="1:9" ht="18" customHeight="1">
      <c r="A107" s="577"/>
      <c r="B107" s="231">
        <v>80151</v>
      </c>
      <c r="C107" s="505" t="s">
        <v>245</v>
      </c>
      <c r="D107" s="514"/>
      <c r="E107" s="515"/>
      <c r="F107" s="93">
        <f>F108</f>
        <v>99708</v>
      </c>
      <c r="I107" s="440"/>
    </row>
    <row r="108" spans="1:9" ht="15" customHeight="1">
      <c r="A108" s="577"/>
      <c r="B108" s="628"/>
      <c r="C108" s="211" t="s">
        <v>246</v>
      </c>
      <c r="D108" s="505" t="s">
        <v>247</v>
      </c>
      <c r="E108" s="514"/>
      <c r="F108" s="93">
        <f>SUM(F109:F116)</f>
        <v>99708</v>
      </c>
      <c r="I108" s="440"/>
    </row>
    <row r="109" spans="1:9" ht="12.6" customHeight="1">
      <c r="A109" s="577"/>
      <c r="B109" s="610"/>
      <c r="C109" s="609"/>
      <c r="D109" s="130">
        <v>4010</v>
      </c>
      <c r="E109" s="131" t="s">
        <v>153</v>
      </c>
      <c r="F109" s="132">
        <v>70184</v>
      </c>
      <c r="I109" s="440"/>
    </row>
    <row r="110" spans="1:9" ht="12.6" customHeight="1">
      <c r="A110" s="577"/>
      <c r="B110" s="610"/>
      <c r="C110" s="609"/>
      <c r="D110" s="130">
        <v>4040</v>
      </c>
      <c r="E110" s="131" t="s">
        <v>26</v>
      </c>
      <c r="F110" s="132">
        <v>8073</v>
      </c>
      <c r="I110" s="440"/>
    </row>
    <row r="111" spans="1:9" ht="12.6" customHeight="1">
      <c r="A111" s="577"/>
      <c r="B111" s="610"/>
      <c r="C111" s="610"/>
      <c r="D111" s="130">
        <v>4110</v>
      </c>
      <c r="E111" s="131" t="s">
        <v>8</v>
      </c>
      <c r="F111" s="132">
        <v>13937</v>
      </c>
      <c r="I111" s="440"/>
    </row>
    <row r="112" spans="1:9" ht="12.6" customHeight="1">
      <c r="A112" s="577"/>
      <c r="B112" s="610"/>
      <c r="C112" s="610"/>
      <c r="D112" s="130">
        <v>4120</v>
      </c>
      <c r="E112" s="131" t="s">
        <v>9</v>
      </c>
      <c r="F112" s="132">
        <v>746</v>
      </c>
      <c r="I112" s="440"/>
    </row>
    <row r="113" spans="1:9" ht="12.6" customHeight="1">
      <c r="A113" s="577"/>
      <c r="B113" s="610"/>
      <c r="C113" s="610"/>
      <c r="D113" s="130">
        <v>4210</v>
      </c>
      <c r="E113" s="443" t="s">
        <v>48</v>
      </c>
      <c r="F113" s="132">
        <v>0</v>
      </c>
      <c r="I113" s="440"/>
    </row>
    <row r="114" spans="1:9" ht="12.6" customHeight="1">
      <c r="A114" s="577"/>
      <c r="B114" s="610"/>
      <c r="C114" s="610"/>
      <c r="D114" s="130">
        <v>4240</v>
      </c>
      <c r="E114" s="443" t="s">
        <v>49</v>
      </c>
      <c r="F114" s="132">
        <v>0</v>
      </c>
      <c r="I114" s="440"/>
    </row>
    <row r="115" spans="1:9" ht="12.6" customHeight="1">
      <c r="A115" s="577"/>
      <c r="B115" s="610"/>
      <c r="C115" s="610"/>
      <c r="D115" s="130">
        <v>4300</v>
      </c>
      <c r="E115" s="443" t="s">
        <v>36</v>
      </c>
      <c r="F115" s="132">
        <v>0</v>
      </c>
      <c r="I115" s="440"/>
    </row>
    <row r="116" spans="1:9" ht="12.6" customHeight="1">
      <c r="A116" s="577"/>
      <c r="B116" s="611"/>
      <c r="C116" s="611"/>
      <c r="D116" s="130">
        <v>4440</v>
      </c>
      <c r="E116" s="443" t="s">
        <v>41</v>
      </c>
      <c r="F116" s="132">
        <v>6768</v>
      </c>
      <c r="I116" s="440"/>
    </row>
    <row r="117" spans="1:9" ht="64.5" customHeight="1">
      <c r="A117" s="577"/>
      <c r="B117" s="216">
        <v>80152</v>
      </c>
      <c r="C117" s="629" t="s">
        <v>142</v>
      </c>
      <c r="D117" s="630"/>
      <c r="E117" s="631"/>
      <c r="F117" s="93">
        <f>F118</f>
        <v>13952</v>
      </c>
      <c r="I117" s="440"/>
    </row>
    <row r="118" spans="1:9" s="22" customFormat="1" ht="27.75" customHeight="1">
      <c r="A118" s="577"/>
      <c r="B118" s="552"/>
      <c r="C118" s="211" t="s">
        <v>59</v>
      </c>
      <c r="D118" s="505" t="s">
        <v>60</v>
      </c>
      <c r="E118" s="514"/>
      <c r="F118" s="93">
        <f>SUM(F119:F129)</f>
        <v>13952</v>
      </c>
      <c r="I118" s="440"/>
    </row>
    <row r="119" spans="1:9" s="22" customFormat="1" ht="12.6" customHeight="1">
      <c r="A119" s="577"/>
      <c r="B119" s="575"/>
      <c r="C119" s="552"/>
      <c r="D119" s="130">
        <v>4010</v>
      </c>
      <c r="E119" s="131" t="s">
        <v>153</v>
      </c>
      <c r="F119" s="132">
        <v>6116</v>
      </c>
      <c r="I119" s="440"/>
    </row>
    <row r="120" spans="1:9" s="22" customFormat="1" ht="12.6" customHeight="1">
      <c r="A120" s="577"/>
      <c r="B120" s="575"/>
      <c r="C120" s="575"/>
      <c r="D120" s="130">
        <v>4040</v>
      </c>
      <c r="E120" s="131" t="s">
        <v>26</v>
      </c>
      <c r="F120" s="132">
        <v>0</v>
      </c>
      <c r="I120" s="440"/>
    </row>
    <row r="121" spans="1:9" s="22" customFormat="1" ht="12.6" customHeight="1">
      <c r="A121" s="577"/>
      <c r="B121" s="575"/>
      <c r="C121" s="575"/>
      <c r="D121" s="130">
        <v>4110</v>
      </c>
      <c r="E121" s="131" t="s">
        <v>8</v>
      </c>
      <c r="F121" s="132">
        <v>1052</v>
      </c>
      <c r="I121" s="440"/>
    </row>
    <row r="122" spans="1:9" s="22" customFormat="1" ht="12.6" customHeight="1">
      <c r="A122" s="577"/>
      <c r="B122" s="575"/>
      <c r="C122" s="575"/>
      <c r="D122" s="130">
        <v>4120</v>
      </c>
      <c r="E122" s="131" t="s">
        <v>9</v>
      </c>
      <c r="F122" s="132">
        <v>150</v>
      </c>
      <c r="I122" s="440"/>
    </row>
    <row r="123" spans="1:9" s="22" customFormat="1" ht="12.6" customHeight="1">
      <c r="A123" s="577"/>
      <c r="B123" s="575"/>
      <c r="C123" s="575"/>
      <c r="D123" s="130">
        <v>4210</v>
      </c>
      <c r="E123" s="131" t="s">
        <v>48</v>
      </c>
      <c r="F123" s="132">
        <v>0</v>
      </c>
      <c r="I123" s="440"/>
    </row>
    <row r="124" spans="1:9" s="22" customFormat="1" ht="12.6" customHeight="1">
      <c r="A124" s="577"/>
      <c r="B124" s="575"/>
      <c r="C124" s="575"/>
      <c r="D124" s="130">
        <v>4230</v>
      </c>
      <c r="E124" s="131" t="s">
        <v>146</v>
      </c>
      <c r="F124" s="132">
        <v>0</v>
      </c>
      <c r="I124" s="440"/>
    </row>
    <row r="125" spans="1:9" s="22" customFormat="1" ht="12.6" customHeight="1">
      <c r="A125" s="577"/>
      <c r="B125" s="575"/>
      <c r="C125" s="575"/>
      <c r="D125" s="130">
        <v>4240</v>
      </c>
      <c r="E125" s="131" t="s">
        <v>49</v>
      </c>
      <c r="F125" s="132">
        <v>6000</v>
      </c>
      <c r="I125" s="440"/>
    </row>
    <row r="126" spans="1:9" s="22" customFormat="1" ht="12.6" customHeight="1">
      <c r="A126" s="577"/>
      <c r="B126" s="575"/>
      <c r="C126" s="575"/>
      <c r="D126" s="130">
        <v>4260</v>
      </c>
      <c r="E126" s="209" t="s">
        <v>261</v>
      </c>
      <c r="F126" s="132">
        <v>0</v>
      </c>
      <c r="I126" s="440"/>
    </row>
    <row r="127" spans="1:9" s="22" customFormat="1" ht="12.6" customHeight="1">
      <c r="A127" s="577"/>
      <c r="B127" s="575"/>
      <c r="C127" s="575"/>
      <c r="D127" s="130">
        <v>4300</v>
      </c>
      <c r="E127" s="131" t="s">
        <v>36</v>
      </c>
      <c r="F127" s="132">
        <v>0</v>
      </c>
      <c r="I127" s="440"/>
    </row>
    <row r="128" spans="1:9" s="22" customFormat="1" ht="12.6" customHeight="1">
      <c r="A128" s="577"/>
      <c r="B128" s="575"/>
      <c r="C128" s="575"/>
      <c r="D128" s="130">
        <v>4360</v>
      </c>
      <c r="E128" s="209" t="s">
        <v>151</v>
      </c>
      <c r="F128" s="132">
        <v>0</v>
      </c>
      <c r="I128" s="440"/>
    </row>
    <row r="129" spans="1:9" s="22" customFormat="1" ht="12.6" customHeight="1">
      <c r="A129" s="577"/>
      <c r="B129" s="553"/>
      <c r="C129" s="553"/>
      <c r="D129" s="130">
        <v>4440</v>
      </c>
      <c r="E129" s="131" t="s">
        <v>41</v>
      </c>
      <c r="F129" s="132">
        <v>634</v>
      </c>
      <c r="I129" s="440"/>
    </row>
    <row r="130" spans="1:9" s="22" customFormat="1" ht="12.6" customHeight="1">
      <c r="A130" s="577"/>
      <c r="B130" s="231">
        <v>80195</v>
      </c>
      <c r="C130" s="505" t="s">
        <v>63</v>
      </c>
      <c r="D130" s="514"/>
      <c r="E130" s="515"/>
      <c r="F130" s="93">
        <f>F153+F147+F137+F133+F131</f>
        <v>99927</v>
      </c>
      <c r="I130" s="440"/>
    </row>
    <row r="131" spans="1:9" s="22" customFormat="1" ht="12.6" customHeight="1">
      <c r="A131" s="577"/>
      <c r="B131" s="628"/>
      <c r="C131" s="56" t="s">
        <v>64</v>
      </c>
      <c r="D131" s="506" t="s">
        <v>65</v>
      </c>
      <c r="E131" s="507"/>
      <c r="F131" s="93">
        <f>F132</f>
        <v>60039</v>
      </c>
      <c r="I131" s="440"/>
    </row>
    <row r="132" spans="1:9" s="22" customFormat="1" ht="12.6" customHeight="1">
      <c r="A132" s="577"/>
      <c r="B132" s="565"/>
      <c r="C132" s="55"/>
      <c r="D132" s="56">
        <v>4440</v>
      </c>
      <c r="E132" s="57" t="s">
        <v>66</v>
      </c>
      <c r="F132" s="132">
        <v>60039</v>
      </c>
      <c r="I132" s="440"/>
    </row>
    <row r="133" spans="1:9" ht="12.6" customHeight="1">
      <c r="A133" s="577"/>
      <c r="B133" s="565"/>
      <c r="C133" s="235" t="s">
        <v>67</v>
      </c>
      <c r="D133" s="505" t="s">
        <v>68</v>
      </c>
      <c r="E133" s="514"/>
      <c r="F133" s="96">
        <f>SUM(F134:F136)</f>
        <v>0</v>
      </c>
      <c r="I133" s="440"/>
    </row>
    <row r="134" spans="1:9" ht="12" customHeight="1">
      <c r="A134" s="577"/>
      <c r="B134" s="565"/>
      <c r="C134" s="567"/>
      <c r="D134" s="136">
        <v>4010</v>
      </c>
      <c r="E134" s="209" t="s">
        <v>25</v>
      </c>
      <c r="F134" s="44"/>
      <c r="I134" s="440"/>
    </row>
    <row r="135" spans="1:9" ht="12.6" customHeight="1">
      <c r="A135" s="577"/>
      <c r="B135" s="565"/>
      <c r="C135" s="568"/>
      <c r="D135" s="136">
        <v>4110</v>
      </c>
      <c r="E135" s="209" t="s">
        <v>29</v>
      </c>
      <c r="F135" s="44"/>
      <c r="I135" s="440"/>
    </row>
    <row r="136" spans="1:9" ht="12" customHeight="1">
      <c r="A136" s="577"/>
      <c r="B136" s="565"/>
      <c r="C136" s="569"/>
      <c r="D136" s="136">
        <v>4120</v>
      </c>
      <c r="E136" s="209" t="s">
        <v>9</v>
      </c>
      <c r="F136" s="44"/>
      <c r="I136" s="440"/>
    </row>
    <row r="137" spans="1:9" ht="24.75" customHeight="1">
      <c r="A137" s="577"/>
      <c r="B137" s="565"/>
      <c r="C137" s="235" t="s">
        <v>69</v>
      </c>
      <c r="D137" s="505" t="s">
        <v>225</v>
      </c>
      <c r="E137" s="514"/>
      <c r="F137" s="27">
        <f>SUM(F138:F145)</f>
        <v>39888</v>
      </c>
      <c r="I137" s="440"/>
    </row>
    <row r="138" spans="1:9" ht="12.6" customHeight="1">
      <c r="A138" s="577"/>
      <c r="B138" s="565"/>
      <c r="C138" s="570"/>
      <c r="D138" s="194">
        <v>4110</v>
      </c>
      <c r="E138" s="444" t="s">
        <v>71</v>
      </c>
      <c r="F138" s="154">
        <f>C171+C179+C189+C198</f>
        <v>1557</v>
      </c>
      <c r="I138" s="440"/>
    </row>
    <row r="139" spans="1:9" ht="12.6" customHeight="1">
      <c r="A139" s="577"/>
      <c r="B139" s="565"/>
      <c r="C139" s="565"/>
      <c r="D139" s="194">
        <v>4120</v>
      </c>
      <c r="E139" s="444" t="s">
        <v>9</v>
      </c>
      <c r="F139" s="154">
        <f>C172+C180+C190</f>
        <v>117</v>
      </c>
      <c r="I139" s="440"/>
    </row>
    <row r="140" spans="1:9" ht="12.6" customHeight="1">
      <c r="A140" s="577"/>
      <c r="B140" s="565"/>
      <c r="C140" s="565"/>
      <c r="D140" s="194">
        <v>4170</v>
      </c>
      <c r="E140" s="444" t="s">
        <v>16</v>
      </c>
      <c r="F140" s="154">
        <f>C173+C181+C191+C199</f>
        <v>8894</v>
      </c>
      <c r="I140" s="440"/>
    </row>
    <row r="141" spans="1:9" ht="12.6" customHeight="1">
      <c r="A141" s="577"/>
      <c r="B141" s="565"/>
      <c r="C141" s="565"/>
      <c r="D141" s="194">
        <v>4190</v>
      </c>
      <c r="E141" s="444" t="s">
        <v>73</v>
      </c>
      <c r="F141" s="154">
        <f>C182+C192</f>
        <v>600</v>
      </c>
      <c r="I141" s="440"/>
    </row>
    <row r="142" spans="1:9" ht="12.6" customHeight="1">
      <c r="A142" s="577"/>
      <c r="B142" s="565"/>
      <c r="C142" s="565"/>
      <c r="D142" s="194">
        <v>4210</v>
      </c>
      <c r="E142" s="209" t="s">
        <v>48</v>
      </c>
      <c r="F142" s="154">
        <f>C174+C183+C193+C200</f>
        <v>8160</v>
      </c>
      <c r="I142" s="440"/>
    </row>
    <row r="143" spans="1:9" ht="12.6" customHeight="1">
      <c r="A143" s="577"/>
      <c r="B143" s="565"/>
      <c r="C143" s="565"/>
      <c r="D143" s="194">
        <v>4240</v>
      </c>
      <c r="E143" s="209" t="s">
        <v>19</v>
      </c>
      <c r="F143" s="154">
        <f>C184+C201</f>
        <v>1300</v>
      </c>
      <c r="I143" s="440"/>
    </row>
    <row r="144" spans="1:9" ht="12.6" customHeight="1">
      <c r="A144" s="577"/>
      <c r="B144" s="565"/>
      <c r="C144" s="565"/>
      <c r="D144" s="194">
        <v>4420</v>
      </c>
      <c r="E144" s="209" t="s">
        <v>22</v>
      </c>
      <c r="F144" s="154">
        <v>0</v>
      </c>
      <c r="I144" s="440"/>
    </row>
    <row r="145" spans="1:9" ht="12.6" customHeight="1">
      <c r="A145" s="632"/>
      <c r="B145" s="566"/>
      <c r="C145" s="566"/>
      <c r="D145" s="194">
        <v>4300</v>
      </c>
      <c r="E145" s="209" t="s">
        <v>262</v>
      </c>
      <c r="F145" s="154">
        <f>C175+C185+C194</f>
        <v>19260</v>
      </c>
      <c r="I145" s="440"/>
    </row>
    <row r="146" spans="1:9" ht="16.5" customHeight="1">
      <c r="A146" s="19" t="s">
        <v>10</v>
      </c>
      <c r="B146" s="19" t="s">
        <v>11</v>
      </c>
      <c r="C146" s="19" t="s">
        <v>12</v>
      </c>
      <c r="D146" s="19" t="s">
        <v>13</v>
      </c>
      <c r="E146" s="19" t="s">
        <v>14</v>
      </c>
      <c r="F146" s="19" t="s">
        <v>15</v>
      </c>
      <c r="I146" s="440"/>
    </row>
    <row r="147" spans="1:9" ht="12" customHeight="1">
      <c r="A147" s="576">
        <v>801</v>
      </c>
      <c r="B147" s="624"/>
      <c r="C147" s="208" t="s">
        <v>6</v>
      </c>
      <c r="D147" s="505" t="s">
        <v>157</v>
      </c>
      <c r="E147" s="514"/>
      <c r="F147" s="27">
        <f>SUM(F148:F152)</f>
        <v>0</v>
      </c>
      <c r="I147" s="440"/>
    </row>
    <row r="148" spans="1:9" ht="12.6" customHeight="1">
      <c r="A148" s="577"/>
      <c r="B148" s="565"/>
      <c r="C148" s="570"/>
      <c r="D148" s="194">
        <v>4211</v>
      </c>
      <c r="E148" s="209" t="s">
        <v>18</v>
      </c>
      <c r="F148" s="154">
        <v>0</v>
      </c>
      <c r="I148" s="440"/>
    </row>
    <row r="149" spans="1:9" ht="12.6" customHeight="1">
      <c r="A149" s="577"/>
      <c r="B149" s="565"/>
      <c r="C149" s="625"/>
      <c r="D149" s="194">
        <v>4241</v>
      </c>
      <c r="E149" s="209" t="s">
        <v>19</v>
      </c>
      <c r="F149" s="154">
        <v>0</v>
      </c>
      <c r="I149" s="440"/>
    </row>
    <row r="150" spans="1:9" ht="12" customHeight="1">
      <c r="A150" s="577"/>
      <c r="B150" s="565"/>
      <c r="C150" s="625"/>
      <c r="D150" s="194">
        <v>4301</v>
      </c>
      <c r="E150" s="209" t="s">
        <v>36</v>
      </c>
      <c r="F150" s="154">
        <v>0</v>
      </c>
      <c r="I150" s="440"/>
    </row>
    <row r="151" spans="1:9" ht="12" customHeight="1">
      <c r="A151" s="577"/>
      <c r="B151" s="565"/>
      <c r="C151" s="625"/>
      <c r="D151" s="136">
        <v>4351</v>
      </c>
      <c r="E151" s="209" t="s">
        <v>263</v>
      </c>
      <c r="F151" s="154">
        <v>0</v>
      </c>
      <c r="I151" s="440"/>
    </row>
    <row r="152" spans="1:9" ht="12" customHeight="1">
      <c r="A152" s="577"/>
      <c r="B152" s="565"/>
      <c r="C152" s="626"/>
      <c r="D152" s="194">
        <v>4421</v>
      </c>
      <c r="E152" s="209" t="s">
        <v>22</v>
      </c>
      <c r="F152" s="154">
        <v>0</v>
      </c>
      <c r="I152" s="440"/>
    </row>
    <row r="153" spans="1:9" ht="24.75" customHeight="1">
      <c r="A153" s="577"/>
      <c r="B153" s="565"/>
      <c r="C153" s="208" t="s">
        <v>76</v>
      </c>
      <c r="D153" s="505" t="s">
        <v>228</v>
      </c>
      <c r="E153" s="514"/>
      <c r="F153" s="27">
        <f>F154</f>
        <v>0</v>
      </c>
      <c r="I153" s="440"/>
    </row>
    <row r="154" spans="1:9" ht="12" customHeight="1">
      <c r="A154" s="577"/>
      <c r="B154" s="566"/>
      <c r="C154" s="197"/>
      <c r="D154" s="130">
        <v>4300</v>
      </c>
      <c r="E154" s="131" t="s">
        <v>36</v>
      </c>
      <c r="F154" s="219">
        <v>0</v>
      </c>
      <c r="I154" s="440"/>
    </row>
    <row r="155" spans="1:9" ht="12" customHeight="1">
      <c r="A155" s="20">
        <v>854</v>
      </c>
      <c r="B155" s="627" t="s">
        <v>77</v>
      </c>
      <c r="C155" s="523"/>
      <c r="D155" s="523"/>
      <c r="E155" s="524"/>
      <c r="F155" s="96">
        <f>F156+F166</f>
        <v>22999</v>
      </c>
      <c r="I155" s="440"/>
    </row>
    <row r="156" spans="1:9" ht="12" customHeight="1">
      <c r="A156" s="564"/>
      <c r="B156" s="211">
        <v>85415</v>
      </c>
      <c r="C156" s="505" t="s">
        <v>81</v>
      </c>
      <c r="D156" s="514"/>
      <c r="E156" s="515"/>
      <c r="F156" s="96">
        <f>F157+F160+F163</f>
        <v>21969</v>
      </c>
      <c r="I156" s="440"/>
    </row>
    <row r="157" spans="1:9" ht="12" customHeight="1">
      <c r="A157" s="605"/>
      <c r="B157" s="560"/>
      <c r="C157" s="216" t="s">
        <v>82</v>
      </c>
      <c r="D157" s="505" t="s">
        <v>83</v>
      </c>
      <c r="E157" s="514"/>
      <c r="F157" s="96">
        <f>F158+F159</f>
        <v>21524</v>
      </c>
      <c r="I157" s="440"/>
    </row>
    <row r="158" spans="1:9" ht="24" customHeight="1">
      <c r="A158" s="605"/>
      <c r="B158" s="561"/>
      <c r="C158" s="560"/>
      <c r="D158" s="37">
        <v>3240</v>
      </c>
      <c r="E158" s="131" t="s">
        <v>84</v>
      </c>
      <c r="F158" s="18">
        <v>21524</v>
      </c>
      <c r="I158" s="440"/>
    </row>
    <row r="159" spans="1:9" ht="12" customHeight="1">
      <c r="A159" s="605"/>
      <c r="B159" s="561"/>
      <c r="C159" s="553"/>
      <c r="D159" s="138">
        <v>3260</v>
      </c>
      <c r="E159" s="131" t="s">
        <v>109</v>
      </c>
      <c r="F159" s="18">
        <v>0</v>
      </c>
      <c r="I159" s="440"/>
    </row>
    <row r="160" spans="1:9" ht="12" customHeight="1">
      <c r="A160" s="605"/>
      <c r="B160" s="561"/>
      <c r="C160" s="216" t="s">
        <v>86</v>
      </c>
      <c r="D160" s="505" t="s">
        <v>87</v>
      </c>
      <c r="E160" s="514"/>
      <c r="F160" s="96">
        <f>F162+F161</f>
        <v>0</v>
      </c>
      <c r="I160" s="440"/>
    </row>
    <row r="161" spans="1:9" ht="24" customHeight="1">
      <c r="A161" s="605"/>
      <c r="B161" s="561"/>
      <c r="C161" s="563"/>
      <c r="D161" s="37">
        <v>3240</v>
      </c>
      <c r="E161" s="131" t="s">
        <v>185</v>
      </c>
      <c r="F161" s="104"/>
      <c r="I161" s="440"/>
    </row>
    <row r="162" spans="1:9" ht="24" customHeight="1">
      <c r="A162" s="605"/>
      <c r="B162" s="561"/>
      <c r="C162" s="553"/>
      <c r="D162" s="37">
        <v>3260</v>
      </c>
      <c r="E162" s="131" t="s">
        <v>264</v>
      </c>
      <c r="F162" s="18">
        <v>0</v>
      </c>
      <c r="I162" s="440"/>
    </row>
    <row r="163" spans="1:9" ht="12" customHeight="1">
      <c r="A163" s="605"/>
      <c r="B163" s="561"/>
      <c r="C163" s="216" t="s">
        <v>89</v>
      </c>
      <c r="D163" s="505" t="s">
        <v>90</v>
      </c>
      <c r="E163" s="514"/>
      <c r="F163" s="96">
        <f>F164</f>
        <v>445</v>
      </c>
      <c r="I163" s="440"/>
    </row>
    <row r="164" spans="1:9" ht="12" customHeight="1">
      <c r="A164" s="605"/>
      <c r="B164" s="562"/>
      <c r="C164" s="157"/>
      <c r="D164" s="140">
        <v>3260</v>
      </c>
      <c r="E164" s="143" t="s">
        <v>91</v>
      </c>
      <c r="F164" s="18">
        <v>445</v>
      </c>
      <c r="I164" s="440"/>
    </row>
    <row r="165" spans="1:9" ht="12" customHeight="1">
      <c r="A165" s="605"/>
      <c r="B165" s="211">
        <v>85416</v>
      </c>
      <c r="C165" s="505" t="s">
        <v>92</v>
      </c>
      <c r="D165" s="514"/>
      <c r="E165" s="515"/>
      <c r="F165" s="96">
        <f>F166</f>
        <v>1030</v>
      </c>
      <c r="I165" s="440"/>
    </row>
    <row r="166" spans="1:9" ht="12" customHeight="1">
      <c r="A166" s="605"/>
      <c r="B166" s="552"/>
      <c r="C166" s="216" t="s">
        <v>93</v>
      </c>
      <c r="D166" s="505" t="s">
        <v>265</v>
      </c>
      <c r="E166" s="514"/>
      <c r="F166" s="96">
        <f>F167</f>
        <v>1030</v>
      </c>
      <c r="I166" s="440"/>
    </row>
    <row r="167" spans="1:9" ht="14.25">
      <c r="A167" s="606"/>
      <c r="B167" s="553"/>
      <c r="C167" s="159"/>
      <c r="D167" s="130">
        <v>3240</v>
      </c>
      <c r="E167" s="131" t="s">
        <v>95</v>
      </c>
      <c r="F167" s="18">
        <v>1030</v>
      </c>
      <c r="I167" s="440"/>
    </row>
    <row r="168" spans="1:9" ht="12" customHeight="1">
      <c r="A168" s="524" t="s">
        <v>96</v>
      </c>
      <c r="B168" s="520"/>
      <c r="C168" s="520"/>
      <c r="D168" s="520"/>
      <c r="E168" s="521"/>
      <c r="F168" s="91">
        <f>F15+F155</f>
        <v>4016752</v>
      </c>
      <c r="I168" s="440"/>
    </row>
    <row r="169" ht="6.75" customHeight="1">
      <c r="F169" s="79"/>
    </row>
    <row r="170" spans="1:6" ht="14.25">
      <c r="A170" s="224" t="s">
        <v>266</v>
      </c>
      <c r="B170" s="224"/>
      <c r="C170" s="224"/>
      <c r="D170" s="224"/>
      <c r="E170" s="224"/>
      <c r="F170" s="79"/>
    </row>
    <row r="171" spans="1:6" ht="14.25">
      <c r="A171" s="64" t="s">
        <v>250</v>
      </c>
      <c r="B171" s="64"/>
      <c r="C171" s="64">
        <v>350</v>
      </c>
      <c r="D171" s="64"/>
      <c r="E171" s="64"/>
      <c r="F171" s="79"/>
    </row>
    <row r="172" spans="1:6" ht="14.25">
      <c r="A172" s="64" t="s">
        <v>158</v>
      </c>
      <c r="B172" s="64"/>
      <c r="C172" s="64">
        <v>50</v>
      </c>
      <c r="D172" s="64"/>
      <c r="E172" s="64"/>
      <c r="F172" s="79"/>
    </row>
    <row r="173" spans="1:6" ht="14.25">
      <c r="A173" s="64" t="s">
        <v>159</v>
      </c>
      <c r="B173" s="64"/>
      <c r="C173" s="225">
        <v>2000</v>
      </c>
      <c r="D173" s="64"/>
      <c r="E173" s="64"/>
      <c r="F173" s="79"/>
    </row>
    <row r="174" spans="1:6" ht="14.25">
      <c r="A174" s="64" t="s">
        <v>97</v>
      </c>
      <c r="B174" s="64"/>
      <c r="C174" s="64">
        <v>500</v>
      </c>
      <c r="D174" s="64"/>
      <c r="E174" s="64"/>
      <c r="F174" s="79"/>
    </row>
    <row r="175" spans="1:6" ht="14.25">
      <c r="A175" s="64" t="s">
        <v>99</v>
      </c>
      <c r="B175" s="64"/>
      <c r="C175" s="445">
        <v>2760</v>
      </c>
      <c r="D175" s="64"/>
      <c r="E175" s="64"/>
      <c r="F175" s="79"/>
    </row>
    <row r="176" spans="1:6" ht="14.25">
      <c r="A176" s="224" t="s">
        <v>160</v>
      </c>
      <c r="B176" s="64"/>
      <c r="C176" s="226">
        <f>SUM(C171:C175)</f>
        <v>5660</v>
      </c>
      <c r="D176" s="64"/>
      <c r="E176" s="64"/>
      <c r="F176" s="79"/>
    </row>
    <row r="177" ht="14.25">
      <c r="F177" s="79"/>
    </row>
    <row r="178" spans="1:6" ht="14.25">
      <c r="A178" s="224" t="s">
        <v>267</v>
      </c>
      <c r="B178" s="224"/>
      <c r="C178" s="224"/>
      <c r="D178" s="224"/>
      <c r="E178" s="224"/>
      <c r="F178" s="224"/>
    </row>
    <row r="179" spans="1:6" ht="14.25">
      <c r="A179" s="64" t="s">
        <v>250</v>
      </c>
      <c r="B179" s="64"/>
      <c r="C179" s="64">
        <v>251</v>
      </c>
      <c r="D179" s="64"/>
      <c r="E179" s="64"/>
      <c r="F179" s="79"/>
    </row>
    <row r="180" spans="1:6" ht="14.25">
      <c r="A180" s="64" t="s">
        <v>158</v>
      </c>
      <c r="B180" s="64"/>
      <c r="C180" s="64">
        <v>35</v>
      </c>
      <c r="D180" s="64"/>
      <c r="E180" s="64"/>
      <c r="F180" s="79"/>
    </row>
    <row r="181" spans="1:6" ht="14.25">
      <c r="A181" s="64" t="s">
        <v>159</v>
      </c>
      <c r="B181" s="64"/>
      <c r="C181" s="225">
        <v>1430</v>
      </c>
      <c r="D181" s="64"/>
      <c r="E181" s="64"/>
      <c r="F181" s="79"/>
    </row>
    <row r="182" spans="1:6" ht="14.25">
      <c r="A182" s="64" t="s">
        <v>100</v>
      </c>
      <c r="B182" s="64"/>
      <c r="C182" s="225">
        <v>200</v>
      </c>
      <c r="D182" s="64"/>
      <c r="E182" s="64"/>
      <c r="F182" s="79"/>
    </row>
    <row r="183" spans="1:6" ht="14.25">
      <c r="A183" s="64" t="s">
        <v>97</v>
      </c>
      <c r="B183" s="64"/>
      <c r="C183" s="225">
        <v>1440</v>
      </c>
      <c r="D183" s="64"/>
      <c r="E183" s="64"/>
      <c r="F183" s="79"/>
    </row>
    <row r="184" spans="1:6" ht="14.25">
      <c r="A184" s="64" t="s">
        <v>101</v>
      </c>
      <c r="B184" s="64"/>
      <c r="C184" s="64">
        <v>400</v>
      </c>
      <c r="D184" s="64"/>
      <c r="E184" s="64"/>
      <c r="F184" s="79"/>
    </row>
    <row r="185" spans="1:6" ht="14.25">
      <c r="A185" s="64" t="s">
        <v>99</v>
      </c>
      <c r="B185" s="64"/>
      <c r="C185" s="445">
        <v>11550</v>
      </c>
      <c r="D185" s="64"/>
      <c r="E185" s="64"/>
      <c r="F185" s="79"/>
    </row>
    <row r="186" spans="1:6" ht="14.25">
      <c r="A186" s="224" t="s">
        <v>160</v>
      </c>
      <c r="B186" s="64"/>
      <c r="C186" s="226">
        <f>SUM(C179:C185)</f>
        <v>15306</v>
      </c>
      <c r="F186" s="79"/>
    </row>
    <row r="187" ht="14.25">
      <c r="F187" s="79"/>
    </row>
    <row r="188" spans="1:6" ht="14.25">
      <c r="A188" s="224" t="s">
        <v>268</v>
      </c>
      <c r="B188" s="224"/>
      <c r="C188" s="224"/>
      <c r="D188" s="224"/>
      <c r="E188" s="224"/>
      <c r="F188" s="224"/>
    </row>
    <row r="189" spans="1:6" ht="14.25">
      <c r="A189" s="64" t="s">
        <v>250</v>
      </c>
      <c r="B189" s="64"/>
      <c r="C189" s="64">
        <v>231</v>
      </c>
      <c r="D189" s="64"/>
      <c r="F189" s="79"/>
    </row>
    <row r="190" spans="1:4" ht="14.25">
      <c r="A190" s="64" t="s">
        <v>158</v>
      </c>
      <c r="B190" s="64"/>
      <c r="C190" s="64">
        <v>32</v>
      </c>
      <c r="D190" s="64"/>
    </row>
    <row r="191" spans="1:4" ht="14.25">
      <c r="A191" s="64" t="s">
        <v>159</v>
      </c>
      <c r="B191" s="64"/>
      <c r="C191" s="225">
        <v>1320</v>
      </c>
      <c r="D191" s="64"/>
    </row>
    <row r="192" spans="1:4" ht="14.25">
      <c r="A192" s="64" t="s">
        <v>100</v>
      </c>
      <c r="B192" s="64"/>
      <c r="C192" s="225">
        <v>400</v>
      </c>
      <c r="D192" s="64"/>
    </row>
    <row r="193" spans="1:4" ht="14.25">
      <c r="A193" s="64" t="s">
        <v>97</v>
      </c>
      <c r="B193" s="64"/>
      <c r="C193" s="225">
        <f>3850+2100</f>
        <v>5950</v>
      </c>
      <c r="D193" s="64"/>
    </row>
    <row r="194" spans="1:4" ht="14.25">
      <c r="A194" s="64" t="s">
        <v>99</v>
      </c>
      <c r="B194" s="64"/>
      <c r="C194" s="445">
        <v>4950</v>
      </c>
      <c r="D194" s="64"/>
    </row>
    <row r="195" spans="1:3" ht="14.25">
      <c r="A195" s="224" t="s">
        <v>160</v>
      </c>
      <c r="B195" s="64"/>
      <c r="C195" s="226">
        <f>SUM(C189:C194)</f>
        <v>12883</v>
      </c>
    </row>
    <row r="197" spans="1:5" ht="14.25">
      <c r="A197" s="224" t="s">
        <v>269</v>
      </c>
      <c r="B197" s="224"/>
      <c r="C197" s="224"/>
      <c r="D197" s="224"/>
      <c r="E197" s="224"/>
    </row>
    <row r="198" spans="1:3" ht="14.25">
      <c r="A198" s="64" t="s">
        <v>250</v>
      </c>
      <c r="B198" s="64"/>
      <c r="C198" s="64">
        <v>725</v>
      </c>
    </row>
    <row r="199" spans="1:3" ht="14.25">
      <c r="A199" s="64" t="s">
        <v>159</v>
      </c>
      <c r="B199" s="64"/>
      <c r="C199" s="225">
        <v>4144</v>
      </c>
    </row>
    <row r="200" spans="1:3" ht="14.25">
      <c r="A200" s="64" t="s">
        <v>97</v>
      </c>
      <c r="B200" s="64"/>
      <c r="C200" s="225">
        <v>270</v>
      </c>
    </row>
    <row r="201" spans="1:3" ht="14.25">
      <c r="A201" s="64" t="s">
        <v>101</v>
      </c>
      <c r="B201" s="64"/>
      <c r="C201" s="445">
        <v>900</v>
      </c>
    </row>
    <row r="202" spans="1:3" ht="14.25">
      <c r="A202" s="224" t="s">
        <v>160</v>
      </c>
      <c r="B202" s="64"/>
      <c r="C202" s="226">
        <f>SUM(C198:C201)</f>
        <v>6039</v>
      </c>
    </row>
  </sheetData>
  <mergeCells count="62">
    <mergeCell ref="A12:F12"/>
    <mergeCell ref="B15:E15"/>
    <mergeCell ref="A16:A73"/>
    <mergeCell ref="C16:E16"/>
    <mergeCell ref="B17:B41"/>
    <mergeCell ref="D17:E17"/>
    <mergeCell ref="C18:C39"/>
    <mergeCell ref="D29:D30"/>
    <mergeCell ref="D33:D35"/>
    <mergeCell ref="D37:D38"/>
    <mergeCell ref="D40:E40"/>
    <mergeCell ref="C42:E42"/>
    <mergeCell ref="B43:B73"/>
    <mergeCell ref="D43:E43"/>
    <mergeCell ref="C44:C71"/>
    <mergeCell ref="D56:D57"/>
    <mergeCell ref="D61:D62"/>
    <mergeCell ref="D64:D65"/>
    <mergeCell ref="D72:E72"/>
    <mergeCell ref="B118:B129"/>
    <mergeCell ref="D118:E118"/>
    <mergeCell ref="C119:C129"/>
    <mergeCell ref="A75:A145"/>
    <mergeCell ref="C75:E75"/>
    <mergeCell ref="B76:B102"/>
    <mergeCell ref="D76:E76"/>
    <mergeCell ref="C77:C100"/>
    <mergeCell ref="D101:E101"/>
    <mergeCell ref="C103:E103"/>
    <mergeCell ref="B104:B106"/>
    <mergeCell ref="D104:E104"/>
    <mergeCell ref="C105:C106"/>
    <mergeCell ref="C107:E107"/>
    <mergeCell ref="B108:B116"/>
    <mergeCell ref="D108:E108"/>
    <mergeCell ref="C109:C116"/>
    <mergeCell ref="C117:E117"/>
    <mergeCell ref="B155:E155"/>
    <mergeCell ref="C130:E130"/>
    <mergeCell ref="B131:B145"/>
    <mergeCell ref="D131:E131"/>
    <mergeCell ref="D133:E133"/>
    <mergeCell ref="C134:C136"/>
    <mergeCell ref="D137:E137"/>
    <mergeCell ref="C138:C145"/>
    <mergeCell ref="A147:A154"/>
    <mergeCell ref="B147:B154"/>
    <mergeCell ref="D147:E147"/>
    <mergeCell ref="C148:C152"/>
    <mergeCell ref="D153:E153"/>
    <mergeCell ref="D166:E166"/>
    <mergeCell ref="A168:E168"/>
    <mergeCell ref="A156:A167"/>
    <mergeCell ref="C156:E156"/>
    <mergeCell ref="B157:B164"/>
    <mergeCell ref="D157:E157"/>
    <mergeCell ref="C158:C159"/>
    <mergeCell ref="D160:E160"/>
    <mergeCell ref="C161:C162"/>
    <mergeCell ref="D163:E163"/>
    <mergeCell ref="C165:E165"/>
    <mergeCell ref="B166:B167"/>
  </mergeCells>
  <printOptions/>
  <pageMargins left="0.1968503937007874" right="0.1968503937007874" top="0.3937007874015748" bottom="0.1968503937007874" header="0.15748031496062992" footer="0.1968503937007874"/>
  <pageSetup horizontalDpi="600" verticalDpi="600" orientation="portrait" paperSize="9" scale="82" r:id="rId1"/>
  <rowBreaks count="2" manualBreakCount="2">
    <brk id="73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 topLeftCell="A1">
      <selection activeCell="F4" sqref="F4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90" customWidth="1"/>
    <col min="5" max="5" width="50" style="0" customWidth="1"/>
    <col min="6" max="6" width="13.5" style="0" customWidth="1"/>
    <col min="8" max="8" width="10.09765625" style="0" bestFit="1" customWidth="1"/>
  </cols>
  <sheetData>
    <row r="1" spans="1:4" s="2" customFormat="1" ht="12.75">
      <c r="A1" s="1" t="s">
        <v>237</v>
      </c>
      <c r="D1" s="259"/>
    </row>
    <row r="2" spans="1:4" s="2" customFormat="1" ht="12.75">
      <c r="A2" s="3" t="s">
        <v>238</v>
      </c>
      <c r="D2" s="259"/>
    </row>
    <row r="3" spans="1:4" s="2" customFormat="1" ht="12.75">
      <c r="A3" s="3" t="s">
        <v>239</v>
      </c>
      <c r="D3" s="259"/>
    </row>
    <row r="4" spans="5:8" ht="15">
      <c r="E4" s="4" t="s">
        <v>0</v>
      </c>
      <c r="F4" s="5" t="s">
        <v>295</v>
      </c>
      <c r="G4" s="120"/>
      <c r="H4" s="120"/>
    </row>
    <row r="5" spans="5:8" ht="15">
      <c r="E5" s="4"/>
      <c r="F5" s="5"/>
      <c r="G5" s="120"/>
      <c r="H5" s="120"/>
    </row>
    <row r="6" spans="1:6" ht="14.25">
      <c r="A6" s="7"/>
      <c r="F6" s="8"/>
    </row>
    <row r="7" spans="2:6" ht="14.25">
      <c r="B7" s="9"/>
      <c r="E7" s="1" t="s">
        <v>1</v>
      </c>
      <c r="F7" s="10"/>
    </row>
    <row r="8" spans="5:6" ht="14.25">
      <c r="E8" s="1" t="s">
        <v>2</v>
      </c>
      <c r="F8" s="11"/>
    </row>
    <row r="9" spans="5:6" ht="14.25">
      <c r="E9" s="3" t="s">
        <v>3</v>
      </c>
      <c r="F9" s="11"/>
    </row>
    <row r="10" spans="5:6" ht="14.25">
      <c r="E10" s="3" t="s">
        <v>4</v>
      </c>
      <c r="F10" s="11"/>
    </row>
    <row r="12" spans="1:7" ht="19.5" customHeight="1">
      <c r="A12" s="511" t="s">
        <v>7</v>
      </c>
      <c r="B12" s="511"/>
      <c r="C12" s="511"/>
      <c r="D12" s="511"/>
      <c r="E12" s="511"/>
      <c r="F12" s="511"/>
      <c r="G12" s="170"/>
    </row>
    <row r="13" ht="16.5" customHeight="1"/>
    <row r="14" spans="1:6" ht="18" customHeight="1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</row>
    <row r="15" spans="1:6" s="22" customFormat="1" ht="11.1" customHeight="1">
      <c r="A15" s="20">
        <v>801</v>
      </c>
      <c r="B15" s="512" t="s">
        <v>17</v>
      </c>
      <c r="C15" s="512"/>
      <c r="D15" s="512"/>
      <c r="E15" s="513"/>
      <c r="F15" s="91">
        <f>F16+F44+F70+F47+F54+F61</f>
        <v>1881988</v>
      </c>
    </row>
    <row r="16" spans="1:6" s="22" customFormat="1" ht="13.5" customHeight="1">
      <c r="A16" s="437"/>
      <c r="B16" s="109">
        <v>80115</v>
      </c>
      <c r="C16" s="505" t="s">
        <v>240</v>
      </c>
      <c r="D16" s="514"/>
      <c r="E16" s="515"/>
      <c r="F16" s="93">
        <f>F17+F42</f>
        <v>1743015</v>
      </c>
    </row>
    <row r="17" spans="1:6" ht="10.5" customHeight="1">
      <c r="A17" s="49"/>
      <c r="B17" s="94"/>
      <c r="C17" s="95" t="s">
        <v>241</v>
      </c>
      <c r="D17" s="502" t="s">
        <v>242</v>
      </c>
      <c r="E17" s="503"/>
      <c r="F17" s="96">
        <f>SUM(F18:F41)-F20-F19</f>
        <v>1716015</v>
      </c>
    </row>
    <row r="18" spans="1:6" ht="10.5" customHeight="1">
      <c r="A18" s="49"/>
      <c r="B18" s="61"/>
      <c r="C18" s="69"/>
      <c r="D18" s="15">
        <v>3020</v>
      </c>
      <c r="E18" s="30" t="s">
        <v>21</v>
      </c>
      <c r="F18" s="17">
        <f>F20+F19</f>
        <v>1924</v>
      </c>
    </row>
    <row r="19" spans="1:6" ht="10.5" customHeight="1">
      <c r="A19" s="49"/>
      <c r="B19" s="61"/>
      <c r="C19" s="97"/>
      <c r="D19" s="15"/>
      <c r="E19" s="33" t="s">
        <v>23</v>
      </c>
      <c r="F19" s="228">
        <v>1924</v>
      </c>
    </row>
    <row r="20" spans="1:6" ht="10.5" customHeight="1">
      <c r="A20" s="49"/>
      <c r="B20" s="61"/>
      <c r="C20" s="97"/>
      <c r="D20" s="15"/>
      <c r="E20" s="33" t="s">
        <v>171</v>
      </c>
      <c r="F20" s="228">
        <v>0</v>
      </c>
    </row>
    <row r="21" spans="1:6" ht="10.5" customHeight="1">
      <c r="A21" s="49"/>
      <c r="B21" s="61"/>
      <c r="C21" s="97"/>
      <c r="D21" s="15">
        <v>4010</v>
      </c>
      <c r="E21" s="30" t="s">
        <v>25</v>
      </c>
      <c r="F21" s="17">
        <v>1207582</v>
      </c>
    </row>
    <row r="22" spans="1:6" ht="10.5" customHeight="1">
      <c r="A22" s="49"/>
      <c r="B22" s="61"/>
      <c r="C22" s="97"/>
      <c r="D22" s="15">
        <v>4040</v>
      </c>
      <c r="E22" s="30" t="s">
        <v>26</v>
      </c>
      <c r="F22" s="17">
        <v>88416</v>
      </c>
    </row>
    <row r="23" spans="1:6" ht="10.5" customHeight="1">
      <c r="A23" s="49"/>
      <c r="B23" s="61"/>
      <c r="C23" s="97"/>
      <c r="D23" s="15">
        <v>4110</v>
      </c>
      <c r="E23" s="30" t="s">
        <v>29</v>
      </c>
      <c r="F23" s="17">
        <v>222088</v>
      </c>
    </row>
    <row r="24" spans="1:6" ht="10.5" customHeight="1">
      <c r="A24" s="49"/>
      <c r="B24" s="61"/>
      <c r="C24" s="97"/>
      <c r="D24" s="15">
        <v>4120</v>
      </c>
      <c r="E24" s="30" t="s">
        <v>9</v>
      </c>
      <c r="F24" s="17">
        <v>16474</v>
      </c>
    </row>
    <row r="25" spans="1:6" ht="10.5" customHeight="1">
      <c r="A25" s="49"/>
      <c r="B25" s="61"/>
      <c r="C25" s="97"/>
      <c r="D25" s="15">
        <v>4140</v>
      </c>
      <c r="E25" s="30" t="s">
        <v>30</v>
      </c>
      <c r="F25" s="17">
        <v>0</v>
      </c>
    </row>
    <row r="26" spans="1:6" ht="10.5" customHeight="1">
      <c r="A26" s="49"/>
      <c r="B26" s="61"/>
      <c r="C26" s="97"/>
      <c r="D26" s="15">
        <v>4170</v>
      </c>
      <c r="E26" s="30" t="s">
        <v>156</v>
      </c>
      <c r="F26" s="17">
        <v>0</v>
      </c>
    </row>
    <row r="27" spans="1:6" ht="10.5" customHeight="1">
      <c r="A27" s="49"/>
      <c r="B27" s="61"/>
      <c r="C27" s="97"/>
      <c r="D27" s="15">
        <v>4210</v>
      </c>
      <c r="E27" s="30" t="s">
        <v>18</v>
      </c>
      <c r="F27" s="17">
        <v>14322</v>
      </c>
    </row>
    <row r="28" spans="1:6" ht="10.5" customHeight="1">
      <c r="A28" s="49"/>
      <c r="B28" s="61"/>
      <c r="C28" s="97"/>
      <c r="D28" s="15">
        <v>4240</v>
      </c>
      <c r="E28" s="30" t="s">
        <v>49</v>
      </c>
      <c r="F28" s="17">
        <v>0</v>
      </c>
    </row>
    <row r="29" spans="1:6" ht="10.5" customHeight="1">
      <c r="A29" s="49"/>
      <c r="B29" s="61"/>
      <c r="C29" s="97"/>
      <c r="D29" s="15">
        <v>4260</v>
      </c>
      <c r="E29" s="30" t="s">
        <v>105</v>
      </c>
      <c r="F29" s="17">
        <v>55000</v>
      </c>
    </row>
    <row r="30" spans="1:6" ht="10.5" customHeight="1">
      <c r="A30" s="49"/>
      <c r="B30" s="61"/>
      <c r="C30" s="97"/>
      <c r="D30" s="15">
        <v>4280</v>
      </c>
      <c r="E30" s="30" t="s">
        <v>35</v>
      </c>
      <c r="F30" s="17">
        <v>3490</v>
      </c>
    </row>
    <row r="31" spans="1:6" s="90" customFormat="1" ht="11.25" customHeight="1">
      <c r="A31" s="49"/>
      <c r="B31" s="61"/>
      <c r="C31" s="97"/>
      <c r="D31" s="15">
        <v>4300</v>
      </c>
      <c r="E31" s="30" t="s">
        <v>36</v>
      </c>
      <c r="F31" s="31">
        <v>27829</v>
      </c>
    </row>
    <row r="32" spans="1:6" s="90" customFormat="1" ht="11.25" customHeight="1">
      <c r="A32" s="49"/>
      <c r="B32" s="61"/>
      <c r="C32" s="97"/>
      <c r="D32" s="15"/>
      <c r="E32" s="35" t="s">
        <v>56</v>
      </c>
      <c r="F32" s="31">
        <v>0</v>
      </c>
    </row>
    <row r="33" spans="1:6" ht="10.5" customHeight="1">
      <c r="A33" s="49"/>
      <c r="B33" s="61"/>
      <c r="C33" s="97"/>
      <c r="D33" s="15">
        <v>4360</v>
      </c>
      <c r="E33" s="36" t="s">
        <v>173</v>
      </c>
      <c r="F33" s="17">
        <v>1000</v>
      </c>
    </row>
    <row r="34" spans="1:6" ht="10.5" customHeight="1">
      <c r="A34" s="49"/>
      <c r="B34" s="61"/>
      <c r="C34" s="97"/>
      <c r="D34" s="15"/>
      <c r="E34" s="36" t="s">
        <v>243</v>
      </c>
      <c r="F34" s="17"/>
    </row>
    <row r="35" spans="1:6" ht="10.5" customHeight="1">
      <c r="A35" s="49"/>
      <c r="B35" s="61"/>
      <c r="C35" s="97"/>
      <c r="D35" s="15"/>
      <c r="E35" s="36" t="s">
        <v>39</v>
      </c>
      <c r="F35" s="17">
        <v>5000</v>
      </c>
    </row>
    <row r="36" spans="1:6" ht="10.5" customHeight="1">
      <c r="A36" s="49"/>
      <c r="B36" s="61"/>
      <c r="C36" s="97"/>
      <c r="D36" s="15">
        <v>4410</v>
      </c>
      <c r="E36" s="30" t="s">
        <v>40</v>
      </c>
      <c r="F36" s="17">
        <v>237</v>
      </c>
    </row>
    <row r="37" spans="1:6" ht="10.5" customHeight="1">
      <c r="A37" s="49"/>
      <c r="B37" s="61"/>
      <c r="C37" s="97"/>
      <c r="D37" s="15">
        <v>4430</v>
      </c>
      <c r="E37" s="30" t="s">
        <v>24</v>
      </c>
      <c r="F37" s="17">
        <v>0</v>
      </c>
    </row>
    <row r="38" spans="1:6" ht="10.5" customHeight="1">
      <c r="A38" s="49"/>
      <c r="B38" s="61"/>
      <c r="C38" s="97"/>
      <c r="D38" s="15">
        <v>4440</v>
      </c>
      <c r="E38" s="36" t="s">
        <v>41</v>
      </c>
      <c r="F38" s="17">
        <v>68106</v>
      </c>
    </row>
    <row r="39" spans="1:6" s="22" customFormat="1" ht="10.5" customHeight="1">
      <c r="A39" s="49"/>
      <c r="B39" s="61"/>
      <c r="C39" s="97"/>
      <c r="D39" s="15">
        <v>4520</v>
      </c>
      <c r="E39" s="36" t="s">
        <v>42</v>
      </c>
      <c r="F39" s="17">
        <v>3024</v>
      </c>
    </row>
    <row r="40" spans="1:6" ht="10.5" customHeight="1">
      <c r="A40" s="49"/>
      <c r="B40" s="61"/>
      <c r="C40" s="97"/>
      <c r="D40" s="15">
        <v>4580</v>
      </c>
      <c r="E40" s="36" t="s">
        <v>244</v>
      </c>
      <c r="F40" s="17">
        <v>183</v>
      </c>
    </row>
    <row r="41" spans="1:6" ht="10.5" customHeight="1">
      <c r="A41" s="49"/>
      <c r="B41" s="61"/>
      <c r="C41" s="97"/>
      <c r="D41" s="15">
        <v>4700</v>
      </c>
      <c r="E41" s="36" t="s">
        <v>107</v>
      </c>
      <c r="F41" s="17">
        <v>1340</v>
      </c>
    </row>
    <row r="42" spans="1:6" ht="11.1" customHeight="1">
      <c r="A42" s="49"/>
      <c r="B42" s="61"/>
      <c r="C42" s="54" t="s">
        <v>43</v>
      </c>
      <c r="D42" s="507" t="s">
        <v>44</v>
      </c>
      <c r="E42" s="506"/>
      <c r="F42" s="96">
        <f>F43</f>
        <v>27000</v>
      </c>
    </row>
    <row r="43" spans="1:6" ht="15.75" customHeight="1">
      <c r="A43" s="49"/>
      <c r="B43" s="62"/>
      <c r="C43" s="107"/>
      <c r="D43" s="38">
        <v>4270</v>
      </c>
      <c r="E43" s="36" t="s">
        <v>45</v>
      </c>
      <c r="F43" s="18">
        <v>27000</v>
      </c>
    </row>
    <row r="44" spans="1:6" ht="12.75" customHeight="1">
      <c r="A44" s="40"/>
      <c r="B44" s="108">
        <v>80146</v>
      </c>
      <c r="C44" s="499" t="s">
        <v>51</v>
      </c>
      <c r="D44" s="500"/>
      <c r="E44" s="501"/>
      <c r="F44" s="93">
        <f>F45</f>
        <v>3675</v>
      </c>
    </row>
    <row r="45" spans="1:6" ht="13.5" customHeight="1">
      <c r="A45" s="42"/>
      <c r="B45" s="61"/>
      <c r="C45" s="95" t="s">
        <v>52</v>
      </c>
      <c r="D45" s="502" t="s">
        <v>51</v>
      </c>
      <c r="E45" s="503"/>
      <c r="F45" s="96">
        <f>SUM(F46:F46)</f>
        <v>3675</v>
      </c>
    </row>
    <row r="46" spans="1:6" ht="15" customHeight="1">
      <c r="A46" s="42"/>
      <c r="B46" s="61"/>
      <c r="C46" s="97"/>
      <c r="D46" s="98">
        <v>4700</v>
      </c>
      <c r="E46" s="100" t="s">
        <v>53</v>
      </c>
      <c r="F46" s="18">
        <v>3675</v>
      </c>
    </row>
    <row r="47" spans="1:6" ht="28.5" customHeight="1">
      <c r="A47" s="47"/>
      <c r="B47" s="41">
        <v>80150</v>
      </c>
      <c r="C47" s="499" t="s">
        <v>58</v>
      </c>
      <c r="D47" s="500"/>
      <c r="E47" s="501"/>
      <c r="F47" s="21">
        <f>F48</f>
        <v>0</v>
      </c>
    </row>
    <row r="48" spans="1:6" ht="25.5" customHeight="1">
      <c r="A48" s="47"/>
      <c r="B48" s="46"/>
      <c r="C48" s="43" t="s">
        <v>59</v>
      </c>
      <c r="D48" s="639" t="s">
        <v>60</v>
      </c>
      <c r="E48" s="640"/>
      <c r="F48" s="27">
        <f>SUM(F49:F53)</f>
        <v>0</v>
      </c>
    </row>
    <row r="49" spans="1:6" ht="13.5" customHeight="1">
      <c r="A49" s="47"/>
      <c r="B49" s="47"/>
      <c r="C49" s="46"/>
      <c r="D49" s="48">
        <v>4010</v>
      </c>
      <c r="E49" s="30" t="s">
        <v>25</v>
      </c>
      <c r="F49" s="17">
        <v>0</v>
      </c>
    </row>
    <row r="50" spans="1:6" ht="13.5" customHeight="1">
      <c r="A50" s="47"/>
      <c r="B50" s="47"/>
      <c r="C50" s="49"/>
      <c r="D50" s="15">
        <v>4040</v>
      </c>
      <c r="E50" s="30" t="s">
        <v>26</v>
      </c>
      <c r="F50" s="17">
        <v>0</v>
      </c>
    </row>
    <row r="51" spans="1:6" ht="13.5" customHeight="1">
      <c r="A51" s="47"/>
      <c r="B51" s="47"/>
      <c r="C51" s="49"/>
      <c r="D51" s="48">
        <v>4110</v>
      </c>
      <c r="E51" s="30" t="s">
        <v>29</v>
      </c>
      <c r="F51" s="17">
        <v>0</v>
      </c>
    </row>
    <row r="52" spans="1:6" ht="13.5" customHeight="1">
      <c r="A52" s="47"/>
      <c r="B52" s="47"/>
      <c r="C52" s="49"/>
      <c r="D52" s="48">
        <v>4120</v>
      </c>
      <c r="E52" s="30" t="s">
        <v>9</v>
      </c>
      <c r="F52" s="17">
        <v>0</v>
      </c>
    </row>
    <row r="53" spans="1:6" ht="13.5" customHeight="1">
      <c r="A53" s="47"/>
      <c r="B53" s="47"/>
      <c r="C53" s="49"/>
      <c r="D53" s="15">
        <v>4440</v>
      </c>
      <c r="E53" s="36" t="s">
        <v>41</v>
      </c>
      <c r="F53" s="17">
        <v>0</v>
      </c>
    </row>
    <row r="54" spans="1:6" ht="17.25" customHeight="1">
      <c r="A54" s="47"/>
      <c r="B54" s="41">
        <v>80151</v>
      </c>
      <c r="C54" s="499" t="s">
        <v>245</v>
      </c>
      <c r="D54" s="500"/>
      <c r="E54" s="501"/>
      <c r="F54" s="21">
        <f>F55</f>
        <v>43197</v>
      </c>
    </row>
    <row r="55" spans="1:6" ht="15" customHeight="1">
      <c r="A55" s="47"/>
      <c r="B55" s="46"/>
      <c r="C55" s="43" t="s">
        <v>246</v>
      </c>
      <c r="D55" s="639" t="s">
        <v>247</v>
      </c>
      <c r="E55" s="640"/>
      <c r="F55" s="27">
        <f>SUM(F56:F60)</f>
        <v>43197</v>
      </c>
    </row>
    <row r="56" spans="1:6" ht="10.5" customHeight="1">
      <c r="A56" s="47"/>
      <c r="B56" s="47"/>
      <c r="C56" s="46"/>
      <c r="D56" s="48">
        <v>4010</v>
      </c>
      <c r="E56" s="30" t="s">
        <v>25</v>
      </c>
      <c r="F56" s="17">
        <v>29268</v>
      </c>
    </row>
    <row r="57" spans="1:6" ht="12" customHeight="1">
      <c r="A57" s="47"/>
      <c r="B57" s="47"/>
      <c r="C57" s="49"/>
      <c r="D57" s="15">
        <v>4040</v>
      </c>
      <c r="E57" s="30" t="s">
        <v>26</v>
      </c>
      <c r="F57" s="17">
        <v>0</v>
      </c>
    </row>
    <row r="58" spans="1:6" ht="13.5" customHeight="1">
      <c r="A58" s="47"/>
      <c r="B58" s="47"/>
      <c r="C58" s="49"/>
      <c r="D58" s="48">
        <v>4110</v>
      </c>
      <c r="E58" s="30" t="s">
        <v>29</v>
      </c>
      <c r="F58" s="17">
        <v>7688</v>
      </c>
    </row>
    <row r="59" spans="1:6" ht="11.25" customHeight="1">
      <c r="A59" s="47"/>
      <c r="B59" s="47"/>
      <c r="C59" s="49"/>
      <c r="D59" s="48">
        <v>4120</v>
      </c>
      <c r="E59" s="30" t="s">
        <v>9</v>
      </c>
      <c r="F59" s="17">
        <v>653</v>
      </c>
    </row>
    <row r="60" spans="1:6" ht="12" customHeight="1">
      <c r="A60" s="47"/>
      <c r="B60" s="47"/>
      <c r="C60" s="49"/>
      <c r="D60" s="15">
        <v>4440</v>
      </c>
      <c r="E60" s="36" t="s">
        <v>41</v>
      </c>
      <c r="F60" s="17">
        <v>5588</v>
      </c>
    </row>
    <row r="61" spans="1:6" ht="60" customHeight="1">
      <c r="A61" s="47"/>
      <c r="B61" s="41">
        <v>80152</v>
      </c>
      <c r="C61" s="499" t="s">
        <v>248</v>
      </c>
      <c r="D61" s="500"/>
      <c r="E61" s="501"/>
      <c r="F61" s="21">
        <f>F62</f>
        <v>32800</v>
      </c>
    </row>
    <row r="62" spans="1:6" ht="24" customHeight="1">
      <c r="A62" s="47"/>
      <c r="B62" s="46"/>
      <c r="C62" s="43" t="s">
        <v>59</v>
      </c>
      <c r="D62" s="639" t="s">
        <v>60</v>
      </c>
      <c r="E62" s="640"/>
      <c r="F62" s="27">
        <f>SUM(F63:F68)</f>
        <v>32800</v>
      </c>
    </row>
    <row r="63" spans="1:6" ht="10.5" customHeight="1">
      <c r="A63" s="47"/>
      <c r="B63" s="47"/>
      <c r="C63" s="46"/>
      <c r="D63" s="48">
        <v>4010</v>
      </c>
      <c r="E63" s="30" t="s">
        <v>25</v>
      </c>
      <c r="F63" s="17">
        <v>21653</v>
      </c>
    </row>
    <row r="64" spans="1:6" ht="12" customHeight="1">
      <c r="A64" s="47"/>
      <c r="B64" s="47"/>
      <c r="C64" s="49"/>
      <c r="D64" s="15">
        <v>4040</v>
      </c>
      <c r="E64" s="30" t="s">
        <v>26</v>
      </c>
      <c r="F64" s="17">
        <v>0</v>
      </c>
    </row>
    <row r="65" spans="1:6" ht="13.5" customHeight="1">
      <c r="A65" s="47"/>
      <c r="B65" s="47"/>
      <c r="C65" s="49"/>
      <c r="D65" s="48">
        <v>4110</v>
      </c>
      <c r="E65" s="30" t="s">
        <v>29</v>
      </c>
      <c r="F65" s="17">
        <v>3723</v>
      </c>
    </row>
    <row r="66" spans="1:6" ht="13.5" customHeight="1">
      <c r="A66" s="47"/>
      <c r="B66" s="47"/>
      <c r="C66" s="49"/>
      <c r="D66" s="48">
        <v>4120</v>
      </c>
      <c r="E66" s="30" t="s">
        <v>9</v>
      </c>
      <c r="F66" s="17">
        <v>531</v>
      </c>
    </row>
    <row r="67" spans="1:6" ht="11.25" customHeight="1">
      <c r="A67" s="47"/>
      <c r="B67" s="47"/>
      <c r="C67" s="49"/>
      <c r="D67" s="15">
        <v>4240</v>
      </c>
      <c r="E67" s="30" t="s">
        <v>49</v>
      </c>
      <c r="F67" s="17">
        <v>6000</v>
      </c>
    </row>
    <row r="68" spans="1:6" s="22" customFormat="1" ht="14.25" customHeight="1">
      <c r="A68" s="50"/>
      <c r="B68" s="50"/>
      <c r="C68" s="51"/>
      <c r="D68" s="15">
        <v>4440</v>
      </c>
      <c r="E68" s="36" t="s">
        <v>41</v>
      </c>
      <c r="F68" s="17">
        <v>893</v>
      </c>
    </row>
    <row r="69" spans="1:6" s="22" customFormat="1" ht="13.5" customHeight="1">
      <c r="A69" s="19" t="s">
        <v>10</v>
      </c>
      <c r="B69" s="19" t="s">
        <v>11</v>
      </c>
      <c r="C69" s="19" t="s">
        <v>12</v>
      </c>
      <c r="D69" s="19" t="s">
        <v>13</v>
      </c>
      <c r="E69" s="19" t="s">
        <v>14</v>
      </c>
      <c r="F69" s="19" t="s">
        <v>15</v>
      </c>
    </row>
    <row r="70" spans="1:6" s="22" customFormat="1" ht="13.5" customHeight="1">
      <c r="A70" s="42"/>
      <c r="B70" s="41">
        <v>80195</v>
      </c>
      <c r="C70" s="504" t="s">
        <v>63</v>
      </c>
      <c r="D70" s="504"/>
      <c r="E70" s="505"/>
      <c r="F70" s="21">
        <f>F71+F73</f>
        <v>59301</v>
      </c>
    </row>
    <row r="71" spans="1:6" s="22" customFormat="1" ht="11.25" customHeight="1">
      <c r="A71" s="42"/>
      <c r="B71" s="29"/>
      <c r="C71" s="70" t="s">
        <v>64</v>
      </c>
      <c r="D71" s="506" t="s">
        <v>65</v>
      </c>
      <c r="E71" s="507"/>
      <c r="F71" s="27">
        <f>F72</f>
        <v>48512</v>
      </c>
    </row>
    <row r="72" spans="1:6" s="22" customFormat="1" ht="15" customHeight="1">
      <c r="A72" s="42"/>
      <c r="B72" s="32"/>
      <c r="C72" s="107"/>
      <c r="D72" s="56">
        <v>4440</v>
      </c>
      <c r="E72" s="57" t="s">
        <v>66</v>
      </c>
      <c r="F72" s="44">
        <v>48512</v>
      </c>
    </row>
    <row r="73" spans="1:6" s="22" customFormat="1" ht="27.75" customHeight="1">
      <c r="A73" s="25"/>
      <c r="B73" s="28"/>
      <c r="C73" s="58" t="s">
        <v>69</v>
      </c>
      <c r="D73" s="518" t="s">
        <v>70</v>
      </c>
      <c r="E73" s="519"/>
      <c r="F73" s="27">
        <f>SUM(F74:F80)</f>
        <v>10789</v>
      </c>
    </row>
    <row r="74" spans="1:6" s="22" customFormat="1" ht="10.5" customHeight="1">
      <c r="A74" s="25"/>
      <c r="B74" s="28"/>
      <c r="C74" s="29"/>
      <c r="D74" s="48">
        <v>4110</v>
      </c>
      <c r="E74" s="30" t="s">
        <v>29</v>
      </c>
      <c r="F74" s="17">
        <v>346</v>
      </c>
    </row>
    <row r="75" spans="1:6" s="22" customFormat="1" ht="10.5" customHeight="1">
      <c r="A75" s="25"/>
      <c r="B75" s="28"/>
      <c r="C75" s="32"/>
      <c r="D75" s="48">
        <v>4120</v>
      </c>
      <c r="E75" s="30" t="s">
        <v>9</v>
      </c>
      <c r="F75" s="17">
        <v>49</v>
      </c>
    </row>
    <row r="76" spans="1:6" s="22" customFormat="1" ht="10.5" customHeight="1">
      <c r="A76" s="25"/>
      <c r="B76" s="28"/>
      <c r="C76" s="32"/>
      <c r="D76" s="48">
        <v>4170</v>
      </c>
      <c r="E76" s="59" t="s">
        <v>156</v>
      </c>
      <c r="F76" s="17">
        <v>1980</v>
      </c>
    </row>
    <row r="77" spans="1:6" s="22" customFormat="1" ht="12.75" customHeight="1">
      <c r="A77" s="25"/>
      <c r="B77" s="28"/>
      <c r="C77" s="32"/>
      <c r="D77" s="48">
        <v>4190</v>
      </c>
      <c r="E77" s="59" t="s">
        <v>73</v>
      </c>
      <c r="F77" s="17">
        <v>2400</v>
      </c>
    </row>
    <row r="78" spans="1:6" s="22" customFormat="1" ht="12" customHeight="1">
      <c r="A78" s="25"/>
      <c r="B78" s="28"/>
      <c r="C78" s="32"/>
      <c r="D78" s="15">
        <v>4210</v>
      </c>
      <c r="E78" s="30" t="s">
        <v>18</v>
      </c>
      <c r="F78" s="17">
        <v>2200</v>
      </c>
    </row>
    <row r="79" spans="1:6" s="22" customFormat="1" ht="11.25" customHeight="1">
      <c r="A79" s="25"/>
      <c r="B79" s="28"/>
      <c r="C79" s="32"/>
      <c r="D79" s="15">
        <v>4240</v>
      </c>
      <c r="E79" s="30" t="s">
        <v>49</v>
      </c>
      <c r="F79" s="17">
        <v>1500</v>
      </c>
    </row>
    <row r="80" spans="1:6" s="22" customFormat="1" ht="11.25" customHeight="1">
      <c r="A80" s="112"/>
      <c r="B80" s="65"/>
      <c r="C80" s="60"/>
      <c r="D80" s="15">
        <v>4300</v>
      </c>
      <c r="E80" s="30" t="s">
        <v>36</v>
      </c>
      <c r="F80" s="17">
        <v>2314</v>
      </c>
    </row>
    <row r="81" spans="1:6" s="22" customFormat="1" ht="15.75" customHeight="1">
      <c r="A81" s="20">
        <v>854</v>
      </c>
      <c r="B81" s="512" t="s">
        <v>77</v>
      </c>
      <c r="C81" s="512"/>
      <c r="D81" s="512"/>
      <c r="E81" s="513"/>
      <c r="F81" s="91">
        <f>F82+F91</f>
        <v>26811</v>
      </c>
    </row>
    <row r="82" spans="1:6" s="22" customFormat="1" ht="12.75" customHeight="1">
      <c r="A82" s="63"/>
      <c r="B82" s="68">
        <v>85415</v>
      </c>
      <c r="C82" s="504" t="s">
        <v>81</v>
      </c>
      <c r="D82" s="504"/>
      <c r="E82" s="505"/>
      <c r="F82" s="93">
        <f>F83+F86+F89</f>
        <v>26511</v>
      </c>
    </row>
    <row r="83" spans="1:6" s="175" customFormat="1" ht="15.75" customHeight="1">
      <c r="A83" s="113"/>
      <c r="B83" s="71"/>
      <c r="C83" s="103" t="s">
        <v>82</v>
      </c>
      <c r="D83" s="506" t="s">
        <v>83</v>
      </c>
      <c r="E83" s="507"/>
      <c r="F83" s="96">
        <f>F84+F85</f>
        <v>17696</v>
      </c>
    </row>
    <row r="84" spans="1:6" s="22" customFormat="1" ht="24.75" customHeight="1">
      <c r="A84" s="113"/>
      <c r="B84" s="71"/>
      <c r="C84" s="117"/>
      <c r="D84" s="37">
        <v>3240</v>
      </c>
      <c r="E84" s="36" t="s">
        <v>84</v>
      </c>
      <c r="F84" s="18">
        <v>17696</v>
      </c>
    </row>
    <row r="85" spans="1:6" s="22" customFormat="1" ht="13.5" customHeight="1">
      <c r="A85" s="113"/>
      <c r="B85" s="71"/>
      <c r="C85" s="118"/>
      <c r="D85" s="37">
        <v>3260</v>
      </c>
      <c r="E85" s="36" t="s">
        <v>109</v>
      </c>
      <c r="F85" s="18">
        <v>0</v>
      </c>
    </row>
    <row r="86" spans="1:6" s="22" customFormat="1" ht="12.75" customHeight="1">
      <c r="A86" s="113"/>
      <c r="B86" s="71"/>
      <c r="C86" s="103" t="s">
        <v>86</v>
      </c>
      <c r="D86" s="506" t="s">
        <v>87</v>
      </c>
      <c r="E86" s="507"/>
      <c r="F86" s="96">
        <f>F88+F87</f>
        <v>7480</v>
      </c>
    </row>
    <row r="87" spans="1:6" ht="26.25" customHeight="1">
      <c r="A87" s="113"/>
      <c r="B87" s="71"/>
      <c r="C87" s="103"/>
      <c r="D87" s="37">
        <v>3240</v>
      </c>
      <c r="E87" s="36" t="s">
        <v>198</v>
      </c>
      <c r="F87" s="104">
        <v>7480</v>
      </c>
    </row>
    <row r="88" spans="1:6" ht="14.25" customHeight="1">
      <c r="A88" s="113"/>
      <c r="B88" s="71"/>
      <c r="C88" s="72"/>
      <c r="D88" s="38">
        <v>3260</v>
      </c>
      <c r="E88" s="36" t="s">
        <v>88</v>
      </c>
      <c r="F88" s="18">
        <v>0</v>
      </c>
    </row>
    <row r="89" spans="1:6" ht="14.25" customHeight="1">
      <c r="A89" s="113"/>
      <c r="B89" s="71"/>
      <c r="C89" s="103" t="s">
        <v>89</v>
      </c>
      <c r="D89" s="503" t="s">
        <v>90</v>
      </c>
      <c r="E89" s="502"/>
      <c r="F89" s="96">
        <f>F90</f>
        <v>1335</v>
      </c>
    </row>
    <row r="90" spans="1:6" ht="14.25" customHeight="1">
      <c r="A90" s="113"/>
      <c r="B90" s="71"/>
      <c r="C90" s="117"/>
      <c r="D90" s="98">
        <v>3260</v>
      </c>
      <c r="E90" s="100" t="s">
        <v>91</v>
      </c>
      <c r="F90" s="18">
        <v>1335</v>
      </c>
    </row>
    <row r="91" spans="1:6" ht="14.25" customHeight="1">
      <c r="A91" s="113"/>
      <c r="B91" s="68">
        <v>85416</v>
      </c>
      <c r="C91" s="504" t="s">
        <v>92</v>
      </c>
      <c r="D91" s="504"/>
      <c r="E91" s="505"/>
      <c r="F91" s="21">
        <f>F92</f>
        <v>300</v>
      </c>
    </row>
    <row r="92" spans="1:6" ht="14.25" customHeight="1">
      <c r="A92" s="113"/>
      <c r="B92" s="69"/>
      <c r="C92" s="70" t="s">
        <v>93</v>
      </c>
      <c r="D92" s="506" t="s">
        <v>94</v>
      </c>
      <c r="E92" s="507"/>
      <c r="F92" s="27">
        <f>F93</f>
        <v>300</v>
      </c>
    </row>
    <row r="93" spans="1:6" ht="14.25">
      <c r="A93" s="438"/>
      <c r="B93" s="71"/>
      <c r="C93" s="72"/>
      <c r="D93" s="38">
        <v>3240</v>
      </c>
      <c r="E93" s="36" t="s">
        <v>95</v>
      </c>
      <c r="F93" s="67">
        <v>300</v>
      </c>
    </row>
    <row r="94" spans="1:6" ht="14.25">
      <c r="A94" s="513" t="s">
        <v>96</v>
      </c>
      <c r="B94" s="509"/>
      <c r="C94" s="509"/>
      <c r="D94" s="509"/>
      <c r="E94" s="510"/>
      <c r="F94" s="91">
        <f>F15+F81</f>
        <v>1908799</v>
      </c>
    </row>
    <row r="95" spans="1:6" ht="14.25" customHeight="1">
      <c r="A95" s="34"/>
      <c r="B95" s="34"/>
      <c r="C95" s="34"/>
      <c r="D95" s="34"/>
      <c r="E95" s="34"/>
      <c r="F95" s="169"/>
    </row>
    <row r="96" spans="1:6" ht="14.25" customHeight="1">
      <c r="A96" s="522" t="s">
        <v>249</v>
      </c>
      <c r="B96" s="522"/>
      <c r="C96" s="522"/>
      <c r="D96" s="522"/>
      <c r="E96" s="522"/>
      <c r="F96" s="522"/>
    </row>
    <row r="97" spans="1:6" ht="14.25">
      <c r="A97" s="73" t="s">
        <v>250</v>
      </c>
      <c r="B97" s="80">
        <v>346</v>
      </c>
      <c r="C97" s="74"/>
      <c r="D97" s="74"/>
      <c r="E97" s="74"/>
      <c r="F97" s="74"/>
    </row>
    <row r="98" spans="1:6" ht="14.25">
      <c r="A98" s="73" t="s">
        <v>158</v>
      </c>
      <c r="B98" s="80">
        <v>49</v>
      </c>
      <c r="C98" s="74"/>
      <c r="D98" s="74"/>
      <c r="E98" s="74"/>
      <c r="F98" s="74"/>
    </row>
    <row r="99" spans="1:6" ht="14.25">
      <c r="A99" s="73" t="s">
        <v>159</v>
      </c>
      <c r="B99" s="80">
        <v>1980</v>
      </c>
      <c r="C99" s="74"/>
      <c r="D99" s="74"/>
      <c r="E99" s="74"/>
      <c r="F99" s="74"/>
    </row>
    <row r="100" spans="1:6" ht="14.25">
      <c r="A100" s="73" t="s">
        <v>100</v>
      </c>
      <c r="B100" s="80">
        <v>2400</v>
      </c>
      <c r="C100" s="74"/>
      <c r="D100" s="74"/>
      <c r="E100" s="74"/>
      <c r="F100" s="74"/>
    </row>
    <row r="101" spans="1:6" ht="14.25">
      <c r="A101" s="73" t="s">
        <v>97</v>
      </c>
      <c r="B101" s="80">
        <v>2200</v>
      </c>
      <c r="C101" s="74"/>
      <c r="D101" s="74"/>
      <c r="E101" s="74"/>
      <c r="F101" s="74"/>
    </row>
    <row r="102" spans="1:6" ht="14.25">
      <c r="A102" s="73" t="s">
        <v>101</v>
      </c>
      <c r="B102" s="80">
        <v>1500</v>
      </c>
      <c r="C102" s="74"/>
      <c r="D102" s="74"/>
      <c r="E102" s="74"/>
      <c r="F102" s="74"/>
    </row>
    <row r="103" spans="1:6" ht="14.25">
      <c r="A103" s="73" t="s">
        <v>99</v>
      </c>
      <c r="B103" s="81">
        <v>2314</v>
      </c>
      <c r="C103" s="77"/>
      <c r="D103" s="75"/>
      <c r="E103" s="78"/>
      <c r="F103" s="79"/>
    </row>
    <row r="104" spans="1:6" ht="14.25">
      <c r="A104" s="75" t="s">
        <v>98</v>
      </c>
      <c r="B104" s="76">
        <f>SUM(B97:B103)</f>
        <v>10789</v>
      </c>
      <c r="C104" s="77"/>
      <c r="D104" s="75"/>
      <c r="E104" s="78"/>
      <c r="F104" s="79"/>
    </row>
    <row r="105" spans="1:6" ht="14.25">
      <c r="A105" s="84"/>
      <c r="B105" s="88"/>
      <c r="C105" s="77"/>
      <c r="D105" s="75"/>
      <c r="E105" s="78"/>
      <c r="F105" s="79"/>
    </row>
    <row r="116" ht="14.25">
      <c r="F116" s="79"/>
    </row>
    <row r="117" ht="14.25">
      <c r="F117" s="79"/>
    </row>
    <row r="118" ht="14.25">
      <c r="F118" s="79"/>
    </row>
    <row r="119" ht="14.25">
      <c r="F119" s="79"/>
    </row>
    <row r="120" ht="14.25">
      <c r="F120" s="79"/>
    </row>
    <row r="121" ht="14.25">
      <c r="F121" s="79"/>
    </row>
    <row r="122" ht="14.25">
      <c r="F122" s="79"/>
    </row>
    <row r="123" ht="14.25">
      <c r="F123" s="79"/>
    </row>
    <row r="124" ht="14.25">
      <c r="F124" s="79"/>
    </row>
    <row r="125" ht="14.25">
      <c r="F125" s="79"/>
    </row>
    <row r="126" ht="14.25">
      <c r="F126" s="79"/>
    </row>
    <row r="127" ht="14.25">
      <c r="F127" s="79"/>
    </row>
    <row r="128" ht="14.25">
      <c r="F128" s="79"/>
    </row>
    <row r="129" ht="14.25">
      <c r="F129" s="79"/>
    </row>
    <row r="130" ht="14.25">
      <c r="F130" s="79"/>
    </row>
    <row r="131" ht="14.25">
      <c r="F131" s="79"/>
    </row>
    <row r="132" ht="14.25">
      <c r="F132" s="79"/>
    </row>
    <row r="133" ht="14.25">
      <c r="F133" s="79"/>
    </row>
    <row r="134" ht="14.25">
      <c r="F134" s="79"/>
    </row>
    <row r="135" ht="14.25">
      <c r="F135" s="79"/>
    </row>
    <row r="136" ht="14.25">
      <c r="F136" s="79"/>
    </row>
    <row r="137" ht="14.25">
      <c r="F137" s="79"/>
    </row>
    <row r="138" ht="14.25">
      <c r="F138" s="79"/>
    </row>
    <row r="139" ht="14.25">
      <c r="F139" s="79"/>
    </row>
    <row r="140" ht="14.25">
      <c r="F140" s="79"/>
    </row>
    <row r="141" ht="14.25">
      <c r="F141" s="79"/>
    </row>
    <row r="142" ht="14.25">
      <c r="F142" s="79"/>
    </row>
    <row r="143" ht="14.25">
      <c r="F143" s="79"/>
    </row>
    <row r="144" ht="14.25">
      <c r="F144" s="79"/>
    </row>
    <row r="145" ht="14.25">
      <c r="F145" s="79"/>
    </row>
    <row r="146" ht="14.25">
      <c r="F146" s="79"/>
    </row>
    <row r="147" ht="14.25">
      <c r="F147" s="79"/>
    </row>
    <row r="148" ht="14.25">
      <c r="F148" s="79"/>
    </row>
    <row r="149" ht="14.25">
      <c r="F149" s="79"/>
    </row>
    <row r="150" ht="14.25">
      <c r="F150" s="79"/>
    </row>
    <row r="151" ht="14.25">
      <c r="F151" s="79"/>
    </row>
    <row r="152" ht="14.25">
      <c r="F152" s="79"/>
    </row>
    <row r="167" ht="14.25">
      <c r="F167" s="79"/>
    </row>
    <row r="168" ht="14.25">
      <c r="F168" s="79"/>
    </row>
    <row r="169" ht="14.25">
      <c r="F169" s="79"/>
    </row>
    <row r="170" ht="14.25">
      <c r="F170" s="79"/>
    </row>
    <row r="171" ht="14.25">
      <c r="F171" s="79"/>
    </row>
    <row r="172" ht="14.25">
      <c r="F172" s="79"/>
    </row>
    <row r="173" ht="14.25">
      <c r="F173" s="79"/>
    </row>
    <row r="174" ht="14.25">
      <c r="F174" s="79"/>
    </row>
    <row r="175" ht="14.25">
      <c r="F175" s="79"/>
    </row>
    <row r="176" ht="14.25">
      <c r="F176" s="79"/>
    </row>
  </sheetData>
  <mergeCells count="25">
    <mergeCell ref="C44:E44"/>
    <mergeCell ref="A12:F12"/>
    <mergeCell ref="B15:E15"/>
    <mergeCell ref="C16:E16"/>
    <mergeCell ref="D17:E17"/>
    <mergeCell ref="D42:E42"/>
    <mergeCell ref="C82:E82"/>
    <mergeCell ref="D45:E45"/>
    <mergeCell ref="C47:E47"/>
    <mergeCell ref="D48:E48"/>
    <mergeCell ref="C54:E54"/>
    <mergeCell ref="D55:E55"/>
    <mergeCell ref="C61:E61"/>
    <mergeCell ref="D62:E62"/>
    <mergeCell ref="C70:E70"/>
    <mergeCell ref="D71:E71"/>
    <mergeCell ref="D73:E73"/>
    <mergeCell ref="B81:E81"/>
    <mergeCell ref="A96:F96"/>
    <mergeCell ref="D83:E83"/>
    <mergeCell ref="D86:E86"/>
    <mergeCell ref="D89:E89"/>
    <mergeCell ref="C91:E91"/>
    <mergeCell ref="D92:E92"/>
    <mergeCell ref="A94:E94"/>
  </mergeCells>
  <printOptions/>
  <pageMargins left="0.2755905511811024" right="0.31496062992125984" top="0.3937007874015748" bottom="0.2362204724409449" header="0.15748031496062992" footer="0.1968503937007874"/>
  <pageSetup horizontalDpi="600" verticalDpi="600" orientation="portrait" paperSize="9" scale="88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zoomScaleSheetLayoutView="100" workbookViewId="0" topLeftCell="A1">
      <selection activeCell="F6" sqref="F6"/>
    </sheetView>
  </sheetViews>
  <sheetFormatPr defaultColWidth="8.796875" defaultRowHeight="14.25"/>
  <cols>
    <col min="1" max="1" width="6.5" style="284" customWidth="1"/>
    <col min="2" max="2" width="10" style="284" customWidth="1"/>
    <col min="3" max="4" width="8" style="284" customWidth="1"/>
    <col min="5" max="5" width="50.8984375" style="284" customWidth="1"/>
    <col min="6" max="6" width="12.5" style="284" customWidth="1"/>
    <col min="7" max="7" width="10.09765625" style="284" customWidth="1"/>
    <col min="8" max="8" width="7" style="284" customWidth="1"/>
    <col min="9" max="9" width="5.19921875" style="284" customWidth="1"/>
    <col min="10" max="10" width="10" style="284" customWidth="1"/>
    <col min="11" max="11" width="8.59765625" style="284" customWidth="1"/>
    <col min="12" max="12" width="7.8984375" style="284" customWidth="1"/>
    <col min="13" max="16384" width="9" style="284" customWidth="1"/>
  </cols>
  <sheetData>
    <row r="1" spans="1:3" s="281" customFormat="1" ht="12.75">
      <c r="A1" s="279" t="s">
        <v>205</v>
      </c>
      <c r="B1" s="280"/>
      <c r="C1" s="280"/>
    </row>
    <row r="2" spans="1:3" s="281" customFormat="1" ht="12.75">
      <c r="A2" s="279" t="s">
        <v>206</v>
      </c>
      <c r="B2" s="280"/>
      <c r="C2" s="280"/>
    </row>
    <row r="3" spans="1:3" s="281" customFormat="1" ht="12.75">
      <c r="A3" s="282" t="s">
        <v>207</v>
      </c>
      <c r="B3" s="280"/>
      <c r="C3" s="280"/>
    </row>
    <row r="4" spans="1:3" s="281" customFormat="1" ht="12.75">
      <c r="A4" s="282" t="s">
        <v>170</v>
      </c>
      <c r="B4" s="280"/>
      <c r="C4" s="280"/>
    </row>
    <row r="5" s="281" customFormat="1" ht="4.5" customHeight="1">
      <c r="A5" s="283"/>
    </row>
    <row r="6" spans="5:20" ht="15">
      <c r="E6" s="285" t="s">
        <v>0</v>
      </c>
      <c r="F6" s="5" t="s">
        <v>295</v>
      </c>
      <c r="G6" s="286"/>
      <c r="M6" s="692" t="s">
        <v>208</v>
      </c>
      <c r="N6" s="693"/>
      <c r="O6" s="694" t="s">
        <v>209</v>
      </c>
      <c r="P6" s="695"/>
      <c r="Q6" s="695"/>
      <c r="R6" s="695"/>
      <c r="S6" s="695"/>
      <c r="T6" s="696"/>
    </row>
    <row r="7" spans="1:20" ht="9.75" customHeight="1">
      <c r="A7" s="287"/>
      <c r="F7" s="288"/>
      <c r="H7" s="697" t="s">
        <v>69</v>
      </c>
      <c r="I7" s="700">
        <v>80195</v>
      </c>
      <c r="J7" s="700" t="s">
        <v>210</v>
      </c>
      <c r="K7" s="703" t="s">
        <v>211</v>
      </c>
      <c r="L7" s="703" t="s">
        <v>212</v>
      </c>
      <c r="M7" s="704" t="s">
        <v>213</v>
      </c>
      <c r="N7" s="704" t="s">
        <v>214</v>
      </c>
      <c r="O7" s="687" t="s">
        <v>215</v>
      </c>
      <c r="P7" s="687" t="s">
        <v>216</v>
      </c>
      <c r="Q7" s="687" t="s">
        <v>217</v>
      </c>
      <c r="R7" s="687" t="s">
        <v>218</v>
      </c>
      <c r="S7" s="687" t="s">
        <v>219</v>
      </c>
      <c r="T7" s="687" t="s">
        <v>220</v>
      </c>
    </row>
    <row r="8" spans="2:20" ht="18.75" customHeight="1">
      <c r="B8" s="289"/>
      <c r="E8" s="279" t="s">
        <v>1</v>
      </c>
      <c r="F8" s="290"/>
      <c r="H8" s="698"/>
      <c r="I8" s="701"/>
      <c r="J8" s="701"/>
      <c r="K8" s="703"/>
      <c r="L8" s="703"/>
      <c r="M8" s="704"/>
      <c r="N8" s="704"/>
      <c r="O8" s="688"/>
      <c r="P8" s="688"/>
      <c r="Q8" s="688"/>
      <c r="R8" s="688"/>
      <c r="S8" s="688"/>
      <c r="T8" s="688"/>
    </row>
    <row r="9" spans="5:20" ht="18.75" customHeight="1">
      <c r="E9" s="279" t="s">
        <v>2</v>
      </c>
      <c r="F9" s="291"/>
      <c r="H9" s="698"/>
      <c r="I9" s="701"/>
      <c r="J9" s="701"/>
      <c r="K9" s="703"/>
      <c r="L9" s="703"/>
      <c r="M9" s="704"/>
      <c r="N9" s="704"/>
      <c r="O9" s="688"/>
      <c r="P9" s="688"/>
      <c r="Q9" s="688"/>
      <c r="R9" s="688"/>
      <c r="S9" s="688"/>
      <c r="T9" s="688"/>
    </row>
    <row r="10" spans="5:20" ht="18.75" customHeight="1">
      <c r="E10" s="282" t="s">
        <v>3</v>
      </c>
      <c r="F10" s="291"/>
      <c r="H10" s="698"/>
      <c r="I10" s="701"/>
      <c r="J10" s="701"/>
      <c r="K10" s="703"/>
      <c r="L10" s="703"/>
      <c r="M10" s="704"/>
      <c r="N10" s="704"/>
      <c r="O10" s="688"/>
      <c r="P10" s="688"/>
      <c r="Q10" s="688"/>
      <c r="R10" s="688"/>
      <c r="S10" s="688"/>
      <c r="T10" s="688"/>
    </row>
    <row r="11" spans="5:20" ht="18.75" customHeight="1">
      <c r="E11" s="282" t="s">
        <v>4</v>
      </c>
      <c r="F11" s="291"/>
      <c r="H11" s="698"/>
      <c r="I11" s="701"/>
      <c r="J11" s="701"/>
      <c r="K11" s="703"/>
      <c r="L11" s="703"/>
      <c r="M11" s="704"/>
      <c r="N11" s="704"/>
      <c r="O11" s="688"/>
      <c r="P11" s="688"/>
      <c r="Q11" s="688"/>
      <c r="R11" s="688"/>
      <c r="S11" s="688"/>
      <c r="T11" s="688"/>
    </row>
    <row r="12" spans="5:20" ht="9.75" customHeight="1">
      <c r="E12" s="291"/>
      <c r="F12" s="291"/>
      <c r="H12" s="698"/>
      <c r="I12" s="701"/>
      <c r="J12" s="701"/>
      <c r="K12" s="703"/>
      <c r="L12" s="703"/>
      <c r="M12" s="704"/>
      <c r="N12" s="704"/>
      <c r="O12" s="688"/>
      <c r="P12" s="688"/>
      <c r="Q12" s="688"/>
      <c r="R12" s="688"/>
      <c r="S12" s="688"/>
      <c r="T12" s="688"/>
    </row>
    <row r="13" spans="8:20" ht="0.75" customHeight="1">
      <c r="H13" s="699"/>
      <c r="I13" s="702"/>
      <c r="J13" s="702"/>
      <c r="K13" s="703"/>
      <c r="L13" s="703"/>
      <c r="M13" s="704"/>
      <c r="N13" s="704"/>
      <c r="O13" s="689"/>
      <c r="P13" s="689"/>
      <c r="Q13" s="689"/>
      <c r="R13" s="689"/>
      <c r="S13" s="689"/>
      <c r="T13" s="689"/>
    </row>
    <row r="14" spans="1:20" ht="19.5" customHeight="1">
      <c r="A14" s="690" t="s">
        <v>7</v>
      </c>
      <c r="B14" s="690"/>
      <c r="C14" s="690"/>
      <c r="D14" s="690"/>
      <c r="E14" s="690"/>
      <c r="F14" s="690"/>
      <c r="G14" s="691"/>
      <c r="H14" s="292"/>
      <c r="I14" s="293">
        <v>4110</v>
      </c>
      <c r="J14" s="294">
        <f>SUM(K14:T14)</f>
        <v>6479</v>
      </c>
      <c r="K14" s="295">
        <v>350</v>
      </c>
      <c r="L14" s="295"/>
      <c r="M14" s="295">
        <v>875</v>
      </c>
      <c r="N14" s="295">
        <v>367</v>
      </c>
      <c r="O14" s="296">
        <f>491+378</f>
        <v>869</v>
      </c>
      <c r="P14" s="296">
        <f>385+504</f>
        <v>889</v>
      </c>
      <c r="Q14" s="296">
        <f>491+378</f>
        <v>869</v>
      </c>
      <c r="R14" s="296">
        <f>491+378</f>
        <v>869</v>
      </c>
      <c r="S14" s="297">
        <f>270+252</f>
        <v>522</v>
      </c>
      <c r="T14" s="296">
        <f>491+378</f>
        <v>869</v>
      </c>
    </row>
    <row r="15" spans="8:20" ht="14.25">
      <c r="H15" s="298"/>
      <c r="I15" s="293">
        <v>4120</v>
      </c>
      <c r="J15" s="294">
        <f aca="true" t="shared" si="0" ref="J15:J21">SUM(K15:T15)</f>
        <v>913</v>
      </c>
      <c r="K15" s="295">
        <v>50</v>
      </c>
      <c r="L15" s="295"/>
      <c r="M15" s="295">
        <v>123</v>
      </c>
      <c r="N15" s="295">
        <v>53</v>
      </c>
      <c r="O15" s="296">
        <f>69+53</f>
        <v>122</v>
      </c>
      <c r="P15" s="296">
        <f>54+71</f>
        <v>125</v>
      </c>
      <c r="Q15" s="296">
        <f>69+53</f>
        <v>122</v>
      </c>
      <c r="R15" s="296">
        <f>69+53</f>
        <v>122</v>
      </c>
      <c r="S15" s="297">
        <f>38+36</f>
        <v>74</v>
      </c>
      <c r="T15" s="296">
        <f>69+53</f>
        <v>122</v>
      </c>
    </row>
    <row r="16" spans="1:20" ht="12.6" customHeight="1">
      <c r="A16" s="299" t="s">
        <v>10</v>
      </c>
      <c r="B16" s="299" t="s">
        <v>11</v>
      </c>
      <c r="C16" s="299" t="s">
        <v>12</v>
      </c>
      <c r="D16" s="299" t="s">
        <v>13</v>
      </c>
      <c r="E16" s="299" t="s">
        <v>14</v>
      </c>
      <c r="F16" s="299" t="s">
        <v>15</v>
      </c>
      <c r="G16" s="300"/>
      <c r="H16" s="298"/>
      <c r="I16" s="293">
        <v>4170</v>
      </c>
      <c r="J16" s="294">
        <f t="shared" si="0"/>
        <v>37070</v>
      </c>
      <c r="K16" s="295">
        <v>2000</v>
      </c>
      <c r="L16" s="295"/>
      <c r="M16" s="295">
        <v>5000</v>
      </c>
      <c r="N16" s="295">
        <v>2150</v>
      </c>
      <c r="O16" s="301">
        <f>2805+2160</f>
        <v>4965</v>
      </c>
      <c r="P16" s="301">
        <f>2200+2880</f>
        <v>5080</v>
      </c>
      <c r="Q16" s="301">
        <f>2805+2160</f>
        <v>4965</v>
      </c>
      <c r="R16" s="301">
        <f>2805+2160</f>
        <v>4965</v>
      </c>
      <c r="S16" s="302">
        <f>1540+1440</f>
        <v>2980</v>
      </c>
      <c r="T16" s="301">
        <f>2805+2160</f>
        <v>4965</v>
      </c>
    </row>
    <row r="17" spans="1:20" s="305" customFormat="1" ht="12.6" customHeight="1">
      <c r="A17" s="303">
        <v>801</v>
      </c>
      <c r="B17" s="652" t="s">
        <v>17</v>
      </c>
      <c r="C17" s="653"/>
      <c r="D17" s="653"/>
      <c r="E17" s="654"/>
      <c r="F17" s="304">
        <f>F18+F50+F83+F87+F100+F108+F111</f>
        <v>5589301</v>
      </c>
      <c r="G17" s="300"/>
      <c r="H17" s="298"/>
      <c r="I17" s="293">
        <v>4190</v>
      </c>
      <c r="J17" s="294">
        <f t="shared" si="0"/>
        <v>10720</v>
      </c>
      <c r="K17" s="295"/>
      <c r="L17" s="295"/>
      <c r="M17" s="295">
        <v>4470</v>
      </c>
      <c r="N17" s="295">
        <v>2000</v>
      </c>
      <c r="O17" s="296">
        <f>250+550</f>
        <v>800</v>
      </c>
      <c r="P17" s="296">
        <f>100+300</f>
        <v>400</v>
      </c>
      <c r="Q17" s="296">
        <f>250+550</f>
        <v>800</v>
      </c>
      <c r="R17" s="296">
        <f>250+550</f>
        <v>800</v>
      </c>
      <c r="S17" s="297">
        <f>200+300</f>
        <v>500</v>
      </c>
      <c r="T17" s="296">
        <f>400+550</f>
        <v>950</v>
      </c>
    </row>
    <row r="18" spans="1:20" s="305" customFormat="1" ht="12.6" customHeight="1">
      <c r="A18" s="306"/>
      <c r="B18" s="307">
        <v>80110</v>
      </c>
      <c r="C18" s="648" t="s">
        <v>145</v>
      </c>
      <c r="D18" s="649"/>
      <c r="E18" s="650"/>
      <c r="F18" s="308">
        <f>F19+F46+F48</f>
        <v>2011372</v>
      </c>
      <c r="G18" s="300"/>
      <c r="H18" s="298"/>
      <c r="I18" s="293">
        <v>4210</v>
      </c>
      <c r="J18" s="294">
        <f t="shared" si="0"/>
        <v>11795</v>
      </c>
      <c r="K18" s="295"/>
      <c r="L18" s="295"/>
      <c r="M18" s="295">
        <f>5840+1220</f>
        <v>7060</v>
      </c>
      <c r="N18" s="295">
        <f>1765+1950</f>
        <v>3715</v>
      </c>
      <c r="O18" s="296">
        <v>100</v>
      </c>
      <c r="P18" s="296">
        <v>220</v>
      </c>
      <c r="Q18" s="296">
        <v>100</v>
      </c>
      <c r="R18" s="296">
        <v>100</v>
      </c>
      <c r="S18" s="297">
        <f>250+150</f>
        <v>400</v>
      </c>
      <c r="T18" s="296">
        <v>100</v>
      </c>
    </row>
    <row r="19" spans="1:20" ht="12.6" customHeight="1">
      <c r="A19" s="309"/>
      <c r="B19" s="310"/>
      <c r="C19" s="307" t="s">
        <v>139</v>
      </c>
      <c r="D19" s="648" t="s">
        <v>140</v>
      </c>
      <c r="E19" s="651"/>
      <c r="F19" s="311">
        <f>SUM(F20:F45)-F21</f>
        <v>2011372</v>
      </c>
      <c r="G19" s="300"/>
      <c r="H19" s="298"/>
      <c r="I19" s="293">
        <v>4240</v>
      </c>
      <c r="J19" s="294">
        <f t="shared" si="0"/>
        <v>2800</v>
      </c>
      <c r="K19" s="295"/>
      <c r="L19" s="295"/>
      <c r="M19" s="295"/>
      <c r="N19" s="295">
        <v>600</v>
      </c>
      <c r="O19" s="296">
        <v>300</v>
      </c>
      <c r="P19" s="296">
        <f>500+100</f>
        <v>600</v>
      </c>
      <c r="Q19" s="296">
        <v>300</v>
      </c>
      <c r="R19" s="296">
        <v>300</v>
      </c>
      <c r="S19" s="297">
        <f>300+100</f>
        <v>400</v>
      </c>
      <c r="T19" s="296">
        <v>300</v>
      </c>
    </row>
    <row r="20" spans="1:20" ht="12.6" customHeight="1">
      <c r="A20" s="309"/>
      <c r="B20" s="312"/>
      <c r="C20" s="310"/>
      <c r="D20" s="293">
        <v>3020</v>
      </c>
      <c r="E20" s="313" t="s">
        <v>21</v>
      </c>
      <c r="F20" s="314">
        <v>39840</v>
      </c>
      <c r="G20" s="300"/>
      <c r="H20" s="298"/>
      <c r="I20" s="293">
        <v>4300</v>
      </c>
      <c r="J20" s="294">
        <f t="shared" si="0"/>
        <v>19335</v>
      </c>
      <c r="K20" s="295">
        <v>3260</v>
      </c>
      <c r="L20" s="295"/>
      <c r="M20" s="295">
        <v>13430</v>
      </c>
      <c r="N20" s="295">
        <v>2645</v>
      </c>
      <c r="O20" s="296"/>
      <c r="P20" s="296"/>
      <c r="Q20" s="296"/>
      <c r="R20" s="296"/>
      <c r="S20" s="315"/>
      <c r="T20" s="296"/>
    </row>
    <row r="21" spans="1:20" ht="12.6" customHeight="1">
      <c r="A21" s="309"/>
      <c r="B21" s="312"/>
      <c r="C21" s="312"/>
      <c r="D21" s="293"/>
      <c r="E21" s="316" t="s">
        <v>23</v>
      </c>
      <c r="F21" s="317">
        <v>0</v>
      </c>
      <c r="G21" s="300"/>
      <c r="H21" s="318"/>
      <c r="I21" s="319" t="s">
        <v>5</v>
      </c>
      <c r="J21" s="294">
        <f t="shared" si="0"/>
        <v>89112</v>
      </c>
      <c r="K21" s="320">
        <f>SUM(K14:K20)</f>
        <v>5660</v>
      </c>
      <c r="L21" s="320">
        <f>SUM(L14:L20)</f>
        <v>0</v>
      </c>
      <c r="M21" s="320">
        <f aca="true" t="shared" si="1" ref="M21:T21">SUM(M14:M20)</f>
        <v>30958</v>
      </c>
      <c r="N21" s="320">
        <f t="shared" si="1"/>
        <v>11530</v>
      </c>
      <c r="O21" s="320">
        <f t="shared" si="1"/>
        <v>7156</v>
      </c>
      <c r="P21" s="321">
        <f t="shared" si="1"/>
        <v>7314</v>
      </c>
      <c r="Q21" s="320">
        <f t="shared" si="1"/>
        <v>7156</v>
      </c>
      <c r="R21" s="320">
        <f t="shared" si="1"/>
        <v>7156</v>
      </c>
      <c r="S21" s="320">
        <f t="shared" si="1"/>
        <v>4876</v>
      </c>
      <c r="T21" s="320">
        <f t="shared" si="1"/>
        <v>7306</v>
      </c>
    </row>
    <row r="22" spans="1:12" ht="12.6" customHeight="1">
      <c r="A22" s="309"/>
      <c r="B22" s="312"/>
      <c r="C22" s="312"/>
      <c r="D22" s="293">
        <v>4010</v>
      </c>
      <c r="E22" s="313" t="s">
        <v>25</v>
      </c>
      <c r="F22" s="314">
        <v>1460534</v>
      </c>
      <c r="G22" s="300"/>
      <c r="H22" s="322"/>
      <c r="I22" s="323"/>
      <c r="J22" s="324"/>
      <c r="K22" s="325"/>
      <c r="L22" s="325"/>
    </row>
    <row r="23" spans="1:12" ht="12.6" customHeight="1">
      <c r="A23" s="309"/>
      <c r="B23" s="312"/>
      <c r="C23" s="312"/>
      <c r="D23" s="293">
        <v>4040</v>
      </c>
      <c r="E23" s="313" t="s">
        <v>26</v>
      </c>
      <c r="F23" s="314">
        <v>133326</v>
      </c>
      <c r="G23" s="300"/>
      <c r="J23" s="326"/>
      <c r="K23" s="327"/>
      <c r="L23" s="327"/>
    </row>
    <row r="24" spans="1:13" ht="12.6" customHeight="1">
      <c r="A24" s="309"/>
      <c r="B24" s="312"/>
      <c r="C24" s="312"/>
      <c r="D24" s="293">
        <v>4110</v>
      </c>
      <c r="E24" s="313" t="s">
        <v>29</v>
      </c>
      <c r="F24" s="314">
        <v>275460</v>
      </c>
      <c r="G24" s="300"/>
      <c r="J24" s="324"/>
      <c r="K24" s="325"/>
      <c r="L24" s="325"/>
      <c r="M24" s="325"/>
    </row>
    <row r="25" spans="1:10" ht="12.6" customHeight="1">
      <c r="A25" s="309"/>
      <c r="B25" s="312"/>
      <c r="C25" s="312"/>
      <c r="D25" s="293">
        <v>4120</v>
      </c>
      <c r="E25" s="313" t="s">
        <v>9</v>
      </c>
      <c r="F25" s="314">
        <v>28164</v>
      </c>
      <c r="G25" s="300"/>
      <c r="J25" s="324"/>
    </row>
    <row r="26" spans="1:12" ht="12.6" customHeight="1">
      <c r="A26" s="309"/>
      <c r="B26" s="312"/>
      <c r="C26" s="312"/>
      <c r="D26" s="293">
        <v>4140</v>
      </c>
      <c r="E26" s="313" t="s">
        <v>30</v>
      </c>
      <c r="F26" s="314">
        <v>0</v>
      </c>
      <c r="G26" s="300"/>
      <c r="J26" s="324"/>
      <c r="K26" s="325"/>
      <c r="L26" s="325"/>
    </row>
    <row r="27" spans="1:10" ht="12.6" customHeight="1">
      <c r="A27" s="309"/>
      <c r="B27" s="312"/>
      <c r="C27" s="312"/>
      <c r="D27" s="293">
        <v>4210</v>
      </c>
      <c r="E27" s="313" t="s">
        <v>18</v>
      </c>
      <c r="F27" s="314">
        <v>0</v>
      </c>
      <c r="G27" s="300"/>
      <c r="J27" s="324"/>
    </row>
    <row r="28" spans="1:10" ht="12.6" customHeight="1">
      <c r="A28" s="309"/>
      <c r="B28" s="312"/>
      <c r="C28" s="312"/>
      <c r="D28" s="293">
        <v>4230</v>
      </c>
      <c r="E28" s="313" t="s">
        <v>146</v>
      </c>
      <c r="F28" s="314">
        <v>0</v>
      </c>
      <c r="G28" s="300"/>
      <c r="J28" s="328"/>
    </row>
    <row r="29" spans="1:12" ht="12.6" customHeight="1">
      <c r="A29" s="309"/>
      <c r="B29" s="312"/>
      <c r="C29" s="312"/>
      <c r="D29" s="293">
        <v>4240</v>
      </c>
      <c r="E29" s="313" t="s">
        <v>19</v>
      </c>
      <c r="F29" s="314">
        <v>0</v>
      </c>
      <c r="G29" s="300"/>
      <c r="H29" s="686"/>
      <c r="I29" s="686"/>
      <c r="J29" s="686"/>
      <c r="K29" s="686"/>
      <c r="L29" s="686"/>
    </row>
    <row r="30" spans="1:10" ht="12.6" customHeight="1">
      <c r="A30" s="309"/>
      <c r="B30" s="312"/>
      <c r="C30" s="312"/>
      <c r="D30" s="329">
        <v>4260</v>
      </c>
      <c r="E30" s="313" t="s">
        <v>32</v>
      </c>
      <c r="F30" s="330">
        <v>0</v>
      </c>
      <c r="G30" s="300"/>
      <c r="J30" s="324"/>
    </row>
    <row r="31" spans="1:10" ht="12.6" customHeight="1">
      <c r="A31" s="309"/>
      <c r="B31" s="312"/>
      <c r="C31" s="312"/>
      <c r="D31" s="293"/>
      <c r="E31" s="313" t="s">
        <v>147</v>
      </c>
      <c r="F31" s="314">
        <v>0</v>
      </c>
      <c r="G31" s="300"/>
      <c r="J31" s="324"/>
    </row>
    <row r="32" spans="1:10" ht="12.6" customHeight="1">
      <c r="A32" s="309"/>
      <c r="B32" s="312"/>
      <c r="C32" s="312"/>
      <c r="D32" s="293"/>
      <c r="E32" s="313" t="s">
        <v>148</v>
      </c>
      <c r="F32" s="314">
        <v>0</v>
      </c>
      <c r="G32" s="300"/>
      <c r="J32" s="324"/>
    </row>
    <row r="33" spans="1:10" ht="12.6" customHeight="1">
      <c r="A33" s="309"/>
      <c r="B33" s="312"/>
      <c r="C33" s="312"/>
      <c r="D33" s="293">
        <v>4280</v>
      </c>
      <c r="E33" s="313" t="s">
        <v>35</v>
      </c>
      <c r="F33" s="314">
        <v>0</v>
      </c>
      <c r="G33" s="300"/>
      <c r="J33" s="324"/>
    </row>
    <row r="34" spans="1:10" ht="12.6" customHeight="1">
      <c r="A34" s="309"/>
      <c r="B34" s="312"/>
      <c r="C34" s="312"/>
      <c r="D34" s="329">
        <v>4300</v>
      </c>
      <c r="E34" s="313" t="s">
        <v>36</v>
      </c>
      <c r="F34" s="314">
        <v>0</v>
      </c>
      <c r="G34" s="300"/>
      <c r="J34" s="324"/>
    </row>
    <row r="35" spans="1:10" ht="12.6" customHeight="1">
      <c r="A35" s="309"/>
      <c r="B35" s="312"/>
      <c r="C35" s="312"/>
      <c r="D35" s="293"/>
      <c r="E35" s="331" t="s">
        <v>149</v>
      </c>
      <c r="F35" s="314">
        <v>0</v>
      </c>
      <c r="G35" s="300"/>
      <c r="J35" s="324"/>
    </row>
    <row r="36" spans="1:10" ht="12.6" customHeight="1">
      <c r="A36" s="309"/>
      <c r="B36" s="312"/>
      <c r="C36" s="312"/>
      <c r="D36" s="332"/>
      <c r="E36" s="331" t="s">
        <v>108</v>
      </c>
      <c r="F36" s="330">
        <v>0</v>
      </c>
      <c r="G36" s="300"/>
      <c r="J36" s="324"/>
    </row>
    <row r="37" spans="1:10" ht="12.6" customHeight="1">
      <c r="A37" s="309"/>
      <c r="B37" s="312"/>
      <c r="C37" s="312"/>
      <c r="D37" s="329">
        <v>4360</v>
      </c>
      <c r="E37" s="333" t="s">
        <v>144</v>
      </c>
      <c r="F37" s="330">
        <v>0</v>
      </c>
      <c r="G37" s="300"/>
      <c r="J37" s="324"/>
    </row>
    <row r="38" spans="1:10" ht="12.6" customHeight="1">
      <c r="A38" s="309"/>
      <c r="B38" s="312"/>
      <c r="C38" s="312"/>
      <c r="D38" s="293"/>
      <c r="E38" s="333" t="s">
        <v>126</v>
      </c>
      <c r="F38" s="330">
        <v>0</v>
      </c>
      <c r="G38" s="300"/>
      <c r="J38" s="324"/>
    </row>
    <row r="39" spans="1:10" ht="12.6" customHeight="1">
      <c r="A39" s="309"/>
      <c r="B39" s="312"/>
      <c r="C39" s="312"/>
      <c r="D39" s="293"/>
      <c r="E39" s="333" t="s">
        <v>125</v>
      </c>
      <c r="F39" s="330">
        <v>0</v>
      </c>
      <c r="G39" s="300"/>
      <c r="J39" s="324"/>
    </row>
    <row r="40" spans="1:10" ht="12.6" customHeight="1">
      <c r="A40" s="309"/>
      <c r="B40" s="312"/>
      <c r="C40" s="312"/>
      <c r="D40" s="293">
        <v>4410</v>
      </c>
      <c r="E40" s="313" t="s">
        <v>40</v>
      </c>
      <c r="F40" s="314">
        <v>0</v>
      </c>
      <c r="G40" s="300"/>
      <c r="J40" s="324"/>
    </row>
    <row r="41" spans="1:10" ht="12.6" customHeight="1">
      <c r="A41" s="309"/>
      <c r="B41" s="312"/>
      <c r="C41" s="312"/>
      <c r="D41" s="293">
        <v>4420</v>
      </c>
      <c r="E41" s="313" t="s">
        <v>22</v>
      </c>
      <c r="F41" s="314">
        <v>0</v>
      </c>
      <c r="G41" s="300"/>
      <c r="J41" s="324"/>
    </row>
    <row r="42" spans="1:10" ht="12.6" customHeight="1">
      <c r="A42" s="309"/>
      <c r="B42" s="312"/>
      <c r="C42" s="312"/>
      <c r="D42" s="293">
        <v>4430</v>
      </c>
      <c r="E42" s="313" t="s">
        <v>24</v>
      </c>
      <c r="F42" s="314">
        <v>0</v>
      </c>
      <c r="G42" s="300"/>
      <c r="J42" s="324"/>
    </row>
    <row r="43" spans="1:10" ht="12.6" customHeight="1">
      <c r="A43" s="309"/>
      <c r="B43" s="312"/>
      <c r="C43" s="312"/>
      <c r="D43" s="293">
        <v>4440</v>
      </c>
      <c r="E43" s="333" t="s">
        <v>41</v>
      </c>
      <c r="F43" s="314">
        <v>74048</v>
      </c>
      <c r="G43" s="300"/>
      <c r="J43" s="324"/>
    </row>
    <row r="44" spans="1:10" ht="12.6" customHeight="1">
      <c r="A44" s="309"/>
      <c r="B44" s="312"/>
      <c r="C44" s="312"/>
      <c r="D44" s="293">
        <v>4520</v>
      </c>
      <c r="E44" s="331" t="s">
        <v>42</v>
      </c>
      <c r="F44" s="314">
        <v>0</v>
      </c>
      <c r="G44" s="300"/>
      <c r="J44" s="324"/>
    </row>
    <row r="45" spans="1:10" ht="12.6" customHeight="1">
      <c r="A45" s="309"/>
      <c r="B45" s="312"/>
      <c r="C45" s="312"/>
      <c r="D45" s="293">
        <v>4700</v>
      </c>
      <c r="E45" s="333" t="s">
        <v>107</v>
      </c>
      <c r="F45" s="314">
        <v>0</v>
      </c>
      <c r="G45" s="300"/>
      <c r="J45" s="324"/>
    </row>
    <row r="46" spans="1:10" ht="12.6" customHeight="1">
      <c r="A46" s="309"/>
      <c r="B46" s="312"/>
      <c r="C46" s="334" t="s">
        <v>43</v>
      </c>
      <c r="D46" s="648" t="s">
        <v>44</v>
      </c>
      <c r="E46" s="651"/>
      <c r="F46" s="311">
        <f>F47</f>
        <v>0</v>
      </c>
      <c r="G46" s="300"/>
      <c r="J46" s="324"/>
    </row>
    <row r="47" spans="1:10" ht="12.6" customHeight="1">
      <c r="A47" s="309"/>
      <c r="B47" s="312"/>
      <c r="C47" s="310"/>
      <c r="D47" s="293">
        <v>4270</v>
      </c>
      <c r="E47" s="333" t="s">
        <v>50</v>
      </c>
      <c r="F47" s="335">
        <v>0</v>
      </c>
      <c r="G47" s="300"/>
      <c r="J47" s="324"/>
    </row>
    <row r="48" spans="1:10" ht="12.6" customHeight="1">
      <c r="A48" s="309"/>
      <c r="B48" s="312"/>
      <c r="C48" s="334" t="s">
        <v>46</v>
      </c>
      <c r="D48" s="648" t="s">
        <v>47</v>
      </c>
      <c r="E48" s="651"/>
      <c r="F48" s="311">
        <f>F49</f>
        <v>0</v>
      </c>
      <c r="G48" s="300"/>
      <c r="J48" s="324"/>
    </row>
    <row r="49" spans="1:10" ht="12.6" customHeight="1">
      <c r="A49" s="309"/>
      <c r="B49" s="336"/>
      <c r="C49" s="310"/>
      <c r="D49" s="293">
        <v>4300</v>
      </c>
      <c r="E49" s="333" t="s">
        <v>36</v>
      </c>
      <c r="F49" s="335">
        <v>0</v>
      </c>
      <c r="G49" s="300"/>
      <c r="J49" s="324"/>
    </row>
    <row r="50" spans="1:10" ht="12.6" customHeight="1">
      <c r="A50" s="337"/>
      <c r="B50" s="307">
        <v>80120</v>
      </c>
      <c r="C50" s="648" t="s">
        <v>177</v>
      </c>
      <c r="D50" s="649"/>
      <c r="E50" s="650"/>
      <c r="F50" s="338">
        <f>F51+F81</f>
        <v>3283323</v>
      </c>
      <c r="G50" s="300"/>
      <c r="J50" s="324"/>
    </row>
    <row r="51" spans="1:10" s="339" customFormat="1" ht="12.6" customHeight="1">
      <c r="A51" s="309"/>
      <c r="B51" s="310"/>
      <c r="C51" s="307" t="s">
        <v>178</v>
      </c>
      <c r="D51" s="648" t="s">
        <v>179</v>
      </c>
      <c r="E51" s="651"/>
      <c r="F51" s="311">
        <f>SUM(F52:F80)-F52</f>
        <v>3253573</v>
      </c>
      <c r="G51" s="300"/>
      <c r="J51" s="324"/>
    </row>
    <row r="52" spans="1:10" ht="12.6" customHeight="1">
      <c r="A52" s="309"/>
      <c r="B52" s="312"/>
      <c r="C52" s="310"/>
      <c r="D52" s="293">
        <v>3020</v>
      </c>
      <c r="E52" s="313" t="s">
        <v>21</v>
      </c>
      <c r="F52" s="314">
        <f>F53+F54</f>
        <v>4950</v>
      </c>
      <c r="G52" s="300"/>
      <c r="J52" s="324"/>
    </row>
    <row r="53" spans="1:10" ht="12.6" customHeight="1">
      <c r="A53" s="309"/>
      <c r="B53" s="312"/>
      <c r="C53" s="312"/>
      <c r="D53" s="293"/>
      <c r="E53" s="316" t="s">
        <v>192</v>
      </c>
      <c r="F53" s="340">
        <v>0</v>
      </c>
      <c r="G53" s="300"/>
      <c r="J53" s="324"/>
    </row>
    <row r="54" spans="1:10" ht="12.6" customHeight="1">
      <c r="A54" s="309"/>
      <c r="B54" s="312"/>
      <c r="C54" s="312"/>
      <c r="D54" s="293"/>
      <c r="E54" s="316" t="s">
        <v>23</v>
      </c>
      <c r="F54" s="340">
        <v>4950</v>
      </c>
      <c r="G54" s="300"/>
      <c r="J54" s="324"/>
    </row>
    <row r="55" spans="1:10" ht="12.6" customHeight="1">
      <c r="A55" s="309"/>
      <c r="B55" s="312"/>
      <c r="C55" s="312"/>
      <c r="D55" s="293">
        <v>4010</v>
      </c>
      <c r="E55" s="313" t="s">
        <v>25</v>
      </c>
      <c r="F55" s="314">
        <v>2149647</v>
      </c>
      <c r="G55" s="300"/>
      <c r="J55" s="324"/>
    </row>
    <row r="56" spans="1:10" ht="12.6" customHeight="1">
      <c r="A56" s="309"/>
      <c r="B56" s="312"/>
      <c r="C56" s="312"/>
      <c r="D56" s="293">
        <v>4040</v>
      </c>
      <c r="E56" s="313" t="s">
        <v>26</v>
      </c>
      <c r="F56" s="314">
        <v>169339</v>
      </c>
      <c r="G56" s="300"/>
      <c r="J56" s="324"/>
    </row>
    <row r="57" spans="1:10" ht="12.6" customHeight="1">
      <c r="A57" s="309"/>
      <c r="B57" s="312"/>
      <c r="C57" s="312"/>
      <c r="D57" s="293">
        <v>4110</v>
      </c>
      <c r="E57" s="313" t="s">
        <v>29</v>
      </c>
      <c r="F57" s="314">
        <v>405663</v>
      </c>
      <c r="G57" s="300"/>
      <c r="J57" s="324"/>
    </row>
    <row r="58" spans="1:10" ht="12.6" customHeight="1">
      <c r="A58" s="309"/>
      <c r="B58" s="312"/>
      <c r="C58" s="312"/>
      <c r="D58" s="293">
        <v>4120</v>
      </c>
      <c r="E58" s="313" t="s">
        <v>9</v>
      </c>
      <c r="F58" s="314">
        <v>42037</v>
      </c>
      <c r="G58" s="300"/>
      <c r="J58" s="324"/>
    </row>
    <row r="59" spans="1:10" ht="12.6" customHeight="1">
      <c r="A59" s="309"/>
      <c r="B59" s="312"/>
      <c r="C59" s="312"/>
      <c r="D59" s="293">
        <v>4140</v>
      </c>
      <c r="E59" s="313" t="s">
        <v>30</v>
      </c>
      <c r="F59" s="314">
        <v>24082</v>
      </c>
      <c r="G59" s="300"/>
      <c r="J59" s="324"/>
    </row>
    <row r="60" spans="1:10" ht="12.6" customHeight="1">
      <c r="A60" s="309"/>
      <c r="B60" s="312"/>
      <c r="C60" s="312"/>
      <c r="D60" s="293">
        <v>4210</v>
      </c>
      <c r="E60" s="313" t="s">
        <v>18</v>
      </c>
      <c r="F60" s="314">
        <v>22432</v>
      </c>
      <c r="G60" s="300"/>
      <c r="J60" s="324"/>
    </row>
    <row r="61" spans="1:11" ht="12.6" customHeight="1">
      <c r="A61" s="309"/>
      <c r="B61" s="312"/>
      <c r="C61" s="680"/>
      <c r="D61" s="293">
        <v>4240</v>
      </c>
      <c r="E61" s="313" t="s">
        <v>49</v>
      </c>
      <c r="F61" s="314">
        <v>0</v>
      </c>
      <c r="G61" s="300"/>
      <c r="J61" s="324"/>
      <c r="K61" s="341"/>
    </row>
    <row r="62" spans="1:10" ht="12.6" customHeight="1">
      <c r="A62" s="309"/>
      <c r="B62" s="312"/>
      <c r="C62" s="681"/>
      <c r="D62" s="293"/>
      <c r="E62" s="313" t="s">
        <v>180</v>
      </c>
      <c r="F62" s="314">
        <v>3000</v>
      </c>
      <c r="G62" s="300"/>
      <c r="J62" s="324"/>
    </row>
    <row r="63" spans="1:10" ht="12.6" customHeight="1">
      <c r="A63" s="309"/>
      <c r="B63" s="683"/>
      <c r="C63" s="681"/>
      <c r="D63" s="293">
        <v>4260</v>
      </c>
      <c r="E63" s="313" t="s">
        <v>32</v>
      </c>
      <c r="F63" s="314">
        <v>0</v>
      </c>
      <c r="G63" s="300"/>
      <c r="J63" s="324"/>
    </row>
    <row r="64" spans="1:10" ht="12.6" customHeight="1">
      <c r="A64" s="309"/>
      <c r="B64" s="684"/>
      <c r="C64" s="681"/>
      <c r="D64" s="293"/>
      <c r="E64" s="313" t="s">
        <v>147</v>
      </c>
      <c r="F64" s="314"/>
      <c r="G64" s="300"/>
      <c r="J64" s="324"/>
    </row>
    <row r="65" spans="1:10" ht="12.6" customHeight="1">
      <c r="A65" s="309"/>
      <c r="B65" s="684"/>
      <c r="C65" s="681"/>
      <c r="D65" s="293"/>
      <c r="E65" s="313" t="s">
        <v>148</v>
      </c>
      <c r="F65" s="314">
        <v>262200</v>
      </c>
      <c r="G65" s="300"/>
      <c r="J65" s="324"/>
    </row>
    <row r="66" spans="1:10" ht="12.6" customHeight="1">
      <c r="A66" s="309"/>
      <c r="B66" s="684"/>
      <c r="C66" s="681"/>
      <c r="D66" s="293">
        <v>4280</v>
      </c>
      <c r="E66" s="313" t="s">
        <v>35</v>
      </c>
      <c r="F66" s="314">
        <v>4776</v>
      </c>
      <c r="G66" s="300"/>
      <c r="J66" s="324"/>
    </row>
    <row r="67" spans="1:10" ht="12.6" customHeight="1">
      <c r="A67" s="309"/>
      <c r="B67" s="684"/>
      <c r="C67" s="681"/>
      <c r="D67" s="293">
        <v>4300</v>
      </c>
      <c r="E67" s="313" t="s">
        <v>36</v>
      </c>
      <c r="F67" s="314">
        <f>29218-11800</f>
        <v>17418</v>
      </c>
      <c r="G67" s="300"/>
      <c r="J67" s="324"/>
    </row>
    <row r="68" spans="1:10" ht="12.6" customHeight="1">
      <c r="A68" s="309"/>
      <c r="B68" s="684"/>
      <c r="C68" s="681"/>
      <c r="D68" s="293"/>
      <c r="E68" s="331" t="s">
        <v>110</v>
      </c>
      <c r="F68" s="314">
        <v>0</v>
      </c>
      <c r="G68" s="300"/>
      <c r="J68" s="324"/>
    </row>
    <row r="69" spans="1:10" ht="12.6" customHeight="1">
      <c r="A69" s="309"/>
      <c r="B69" s="684"/>
      <c r="C69" s="681"/>
      <c r="D69" s="293"/>
      <c r="E69" s="333" t="s">
        <v>149</v>
      </c>
      <c r="F69" s="314">
        <v>0</v>
      </c>
      <c r="G69" s="300"/>
      <c r="J69" s="324"/>
    </row>
    <row r="70" spans="1:10" ht="12.6" customHeight="1">
      <c r="A70" s="309"/>
      <c r="B70" s="684"/>
      <c r="C70" s="681"/>
      <c r="D70" s="293"/>
      <c r="E70" s="333" t="s">
        <v>37</v>
      </c>
      <c r="F70" s="314">
        <v>11800</v>
      </c>
      <c r="G70" s="300"/>
      <c r="J70" s="324"/>
    </row>
    <row r="71" spans="1:10" ht="12.6" customHeight="1">
      <c r="A71" s="309"/>
      <c r="B71" s="684"/>
      <c r="C71" s="681"/>
      <c r="D71" s="293">
        <v>4360</v>
      </c>
      <c r="E71" s="333" t="s">
        <v>164</v>
      </c>
      <c r="F71" s="330">
        <v>6580</v>
      </c>
      <c r="G71" s="300"/>
      <c r="J71" s="324"/>
    </row>
    <row r="72" spans="1:10" ht="12.6" customHeight="1">
      <c r="A72" s="309"/>
      <c r="B72" s="684"/>
      <c r="C72" s="681"/>
      <c r="D72" s="293"/>
      <c r="E72" s="333" t="s">
        <v>165</v>
      </c>
      <c r="F72" s="330">
        <v>0</v>
      </c>
      <c r="G72" s="300"/>
      <c r="J72" s="324"/>
    </row>
    <row r="73" spans="1:10" ht="12.6" customHeight="1">
      <c r="A73" s="309"/>
      <c r="B73" s="684"/>
      <c r="C73" s="681"/>
      <c r="D73" s="293"/>
      <c r="E73" s="333" t="s">
        <v>166</v>
      </c>
      <c r="F73" s="330">
        <v>6000</v>
      </c>
      <c r="G73" s="300"/>
      <c r="J73" s="324"/>
    </row>
    <row r="74" spans="1:10" ht="12" customHeight="1">
      <c r="A74" s="309"/>
      <c r="B74" s="684"/>
      <c r="C74" s="681"/>
      <c r="D74" s="293">
        <v>4410</v>
      </c>
      <c r="E74" s="313" t="s">
        <v>40</v>
      </c>
      <c r="F74" s="314">
        <v>1940</v>
      </c>
      <c r="G74" s="300"/>
      <c r="J74" s="324"/>
    </row>
    <row r="75" spans="1:10" ht="12.6" customHeight="1">
      <c r="A75" s="342"/>
      <c r="B75" s="684"/>
      <c r="C75" s="681"/>
      <c r="D75" s="293">
        <v>4420</v>
      </c>
      <c r="E75" s="313" t="s">
        <v>22</v>
      </c>
      <c r="F75" s="314">
        <v>5824</v>
      </c>
      <c r="G75" s="300"/>
      <c r="J75" s="324"/>
    </row>
    <row r="76" spans="1:10" ht="12.6" customHeight="1">
      <c r="A76" s="309"/>
      <c r="B76" s="684"/>
      <c r="C76" s="681"/>
      <c r="D76" s="293">
        <v>4430</v>
      </c>
      <c r="E76" s="313" t="s">
        <v>24</v>
      </c>
      <c r="F76" s="314">
        <v>0</v>
      </c>
      <c r="G76" s="300"/>
      <c r="J76" s="324"/>
    </row>
    <row r="77" spans="1:10" ht="12.6" customHeight="1">
      <c r="A77" s="309"/>
      <c r="B77" s="684"/>
      <c r="C77" s="681"/>
      <c r="D77" s="293">
        <v>4440</v>
      </c>
      <c r="E77" s="333" t="s">
        <v>41</v>
      </c>
      <c r="F77" s="314">
        <v>99200</v>
      </c>
      <c r="G77" s="300"/>
      <c r="J77" s="324"/>
    </row>
    <row r="78" spans="1:10" ht="12.6" customHeight="1">
      <c r="A78" s="309"/>
      <c r="B78" s="684"/>
      <c r="C78" s="681"/>
      <c r="D78" s="343">
        <v>4520</v>
      </c>
      <c r="E78" s="331" t="s">
        <v>42</v>
      </c>
      <c r="F78" s="314">
        <v>12234</v>
      </c>
      <c r="G78" s="300"/>
      <c r="J78" s="324"/>
    </row>
    <row r="79" spans="1:10" ht="12.6" customHeight="1">
      <c r="A79" s="309"/>
      <c r="B79" s="684"/>
      <c r="C79" s="681"/>
      <c r="D79" s="343">
        <v>4530</v>
      </c>
      <c r="E79" s="331" t="s">
        <v>106</v>
      </c>
      <c r="F79" s="314">
        <v>151</v>
      </c>
      <c r="G79" s="300"/>
      <c r="J79" s="324"/>
    </row>
    <row r="80" spans="1:10" ht="12.6" customHeight="1">
      <c r="A80" s="309"/>
      <c r="B80" s="684"/>
      <c r="C80" s="682"/>
      <c r="D80" s="293">
        <v>4700</v>
      </c>
      <c r="E80" s="333" t="s">
        <v>107</v>
      </c>
      <c r="F80" s="314">
        <v>4300</v>
      </c>
      <c r="G80" s="300"/>
      <c r="J80" s="324"/>
    </row>
    <row r="81" spans="1:10" ht="12.6" customHeight="1">
      <c r="A81" s="309"/>
      <c r="B81" s="684"/>
      <c r="C81" s="334" t="s">
        <v>43</v>
      </c>
      <c r="D81" s="648" t="s">
        <v>44</v>
      </c>
      <c r="E81" s="651"/>
      <c r="F81" s="311">
        <f>F82</f>
        <v>29750</v>
      </c>
      <c r="G81" s="300"/>
      <c r="J81" s="324"/>
    </row>
    <row r="82" spans="1:10" ht="12.6" customHeight="1">
      <c r="A82" s="309"/>
      <c r="B82" s="685"/>
      <c r="C82" s="344"/>
      <c r="D82" s="293">
        <v>4270</v>
      </c>
      <c r="E82" s="333" t="s">
        <v>45</v>
      </c>
      <c r="F82" s="335">
        <v>29750</v>
      </c>
      <c r="G82" s="300"/>
      <c r="J82" s="324"/>
    </row>
    <row r="83" spans="1:10" ht="12.6" customHeight="1">
      <c r="A83" s="345"/>
      <c r="B83" s="307">
        <v>80146</v>
      </c>
      <c r="C83" s="648" t="s">
        <v>51</v>
      </c>
      <c r="D83" s="649"/>
      <c r="E83" s="650"/>
      <c r="F83" s="338">
        <f>F84</f>
        <v>8864</v>
      </c>
      <c r="G83" s="300"/>
      <c r="J83" s="324"/>
    </row>
    <row r="84" spans="1:10" ht="12.6" customHeight="1">
      <c r="A84" s="309"/>
      <c r="B84" s="310"/>
      <c r="C84" s="307" t="s">
        <v>52</v>
      </c>
      <c r="D84" s="648" t="s">
        <v>51</v>
      </c>
      <c r="E84" s="651"/>
      <c r="F84" s="311">
        <f>SUM(F85:F86)</f>
        <v>8864</v>
      </c>
      <c r="G84" s="300"/>
      <c r="J84" s="324"/>
    </row>
    <row r="85" spans="1:10" ht="12.6" customHeight="1">
      <c r="A85" s="309"/>
      <c r="B85" s="312"/>
      <c r="C85" s="346"/>
      <c r="D85" s="293">
        <v>4420</v>
      </c>
      <c r="E85" s="333" t="s">
        <v>22</v>
      </c>
      <c r="F85" s="335">
        <v>0</v>
      </c>
      <c r="G85" s="300"/>
      <c r="J85" s="324"/>
    </row>
    <row r="86" spans="1:10" s="305" customFormat="1" ht="12.6" customHeight="1">
      <c r="A86" s="309"/>
      <c r="B86" s="336"/>
      <c r="C86" s="347"/>
      <c r="D86" s="293">
        <v>4700</v>
      </c>
      <c r="E86" s="333" t="s">
        <v>53</v>
      </c>
      <c r="F86" s="335">
        <v>8864</v>
      </c>
      <c r="G86" s="300"/>
      <c r="J86" s="324"/>
    </row>
    <row r="87" spans="1:10" ht="12.6" customHeight="1">
      <c r="A87" s="345"/>
      <c r="B87" s="307">
        <v>80148</v>
      </c>
      <c r="C87" s="648" t="s">
        <v>55</v>
      </c>
      <c r="D87" s="649"/>
      <c r="E87" s="650"/>
      <c r="F87" s="348">
        <f>F88</f>
        <v>119721</v>
      </c>
      <c r="G87" s="300"/>
      <c r="J87" s="324"/>
    </row>
    <row r="88" spans="1:10" ht="12.6" customHeight="1">
      <c r="A88" s="309"/>
      <c r="B88" s="671"/>
      <c r="C88" s="307" t="s">
        <v>54</v>
      </c>
      <c r="D88" s="648" t="s">
        <v>152</v>
      </c>
      <c r="E88" s="651"/>
      <c r="F88" s="349">
        <f>SUM(F89:F99)-F90</f>
        <v>119721</v>
      </c>
      <c r="G88" s="300"/>
      <c r="J88" s="324"/>
    </row>
    <row r="89" spans="1:10" ht="12.6" customHeight="1">
      <c r="A89" s="309"/>
      <c r="B89" s="672"/>
      <c r="C89" s="674"/>
      <c r="D89" s="293">
        <v>3020</v>
      </c>
      <c r="E89" s="333" t="s">
        <v>21</v>
      </c>
      <c r="F89" s="335">
        <f>F90</f>
        <v>400</v>
      </c>
      <c r="G89" s="300"/>
      <c r="J89" s="324"/>
    </row>
    <row r="90" spans="1:10" s="305" customFormat="1" ht="12.6" customHeight="1">
      <c r="A90" s="309"/>
      <c r="B90" s="672"/>
      <c r="C90" s="675"/>
      <c r="D90" s="293"/>
      <c r="E90" s="316" t="s">
        <v>23</v>
      </c>
      <c r="F90" s="317">
        <v>400</v>
      </c>
      <c r="G90" s="300"/>
      <c r="J90" s="324"/>
    </row>
    <row r="91" spans="1:10" ht="12.6" customHeight="1">
      <c r="A91" s="309"/>
      <c r="B91" s="672"/>
      <c r="C91" s="675"/>
      <c r="D91" s="293">
        <v>4010</v>
      </c>
      <c r="E91" s="313" t="s">
        <v>25</v>
      </c>
      <c r="F91" s="314">
        <v>91820</v>
      </c>
      <c r="G91" s="300"/>
      <c r="J91" s="324"/>
    </row>
    <row r="92" spans="1:10" ht="12.6" customHeight="1">
      <c r="A92" s="309"/>
      <c r="B92" s="672"/>
      <c r="C92" s="675"/>
      <c r="D92" s="293">
        <v>4040</v>
      </c>
      <c r="E92" s="313" t="s">
        <v>26</v>
      </c>
      <c r="F92" s="314">
        <v>5439</v>
      </c>
      <c r="G92" s="300"/>
      <c r="J92" s="324"/>
    </row>
    <row r="93" spans="1:10" ht="12.6" customHeight="1">
      <c r="A93" s="309"/>
      <c r="B93" s="672"/>
      <c r="C93" s="675"/>
      <c r="D93" s="293">
        <v>4110</v>
      </c>
      <c r="E93" s="313" t="s">
        <v>29</v>
      </c>
      <c r="F93" s="314">
        <v>16937</v>
      </c>
      <c r="G93" s="300"/>
      <c r="J93" s="324"/>
    </row>
    <row r="94" spans="1:10" ht="12.6" customHeight="1">
      <c r="A94" s="309"/>
      <c r="B94" s="672"/>
      <c r="C94" s="675"/>
      <c r="D94" s="293">
        <v>4120</v>
      </c>
      <c r="E94" s="313" t="s">
        <v>9</v>
      </c>
      <c r="F94" s="314">
        <v>1160</v>
      </c>
      <c r="G94" s="300"/>
      <c r="J94" s="324"/>
    </row>
    <row r="95" spans="1:10" ht="12.6" customHeight="1">
      <c r="A95" s="309"/>
      <c r="B95" s="672"/>
      <c r="C95" s="675"/>
      <c r="D95" s="293">
        <v>4210</v>
      </c>
      <c r="E95" s="313" t="s">
        <v>48</v>
      </c>
      <c r="F95" s="314">
        <v>1000</v>
      </c>
      <c r="G95" s="300"/>
      <c r="J95" s="324"/>
    </row>
    <row r="96" spans="1:10" ht="12.6" customHeight="1">
      <c r="A96" s="309"/>
      <c r="B96" s="672"/>
      <c r="C96" s="675"/>
      <c r="D96" s="293">
        <v>4260</v>
      </c>
      <c r="E96" s="313" t="s">
        <v>221</v>
      </c>
      <c r="F96" s="314"/>
      <c r="G96" s="300"/>
      <c r="J96" s="324"/>
    </row>
    <row r="97" spans="1:10" ht="12.6" customHeight="1">
      <c r="A97" s="309"/>
      <c r="B97" s="672"/>
      <c r="C97" s="675"/>
      <c r="D97" s="293"/>
      <c r="E97" s="313" t="s">
        <v>222</v>
      </c>
      <c r="F97" s="314">
        <v>0</v>
      </c>
      <c r="G97" s="300"/>
      <c r="J97" s="324"/>
    </row>
    <row r="98" spans="1:10" ht="12.6" customHeight="1">
      <c r="A98" s="309"/>
      <c r="B98" s="672"/>
      <c r="C98" s="675"/>
      <c r="D98" s="293">
        <v>4300</v>
      </c>
      <c r="E98" s="313" t="s">
        <v>20</v>
      </c>
      <c r="F98" s="314"/>
      <c r="G98" s="300"/>
      <c r="J98" s="324"/>
    </row>
    <row r="99" spans="1:10" ht="12.6" customHeight="1">
      <c r="A99" s="350"/>
      <c r="B99" s="673"/>
      <c r="C99" s="676"/>
      <c r="D99" s="293">
        <v>4440</v>
      </c>
      <c r="E99" s="313" t="s">
        <v>57</v>
      </c>
      <c r="F99" s="314">
        <v>2965</v>
      </c>
      <c r="G99" s="300"/>
      <c r="J99" s="324"/>
    </row>
    <row r="100" spans="1:10" ht="61.5" customHeight="1">
      <c r="A100" s="351"/>
      <c r="B100" s="352">
        <v>80152</v>
      </c>
      <c r="C100" s="677" t="s">
        <v>142</v>
      </c>
      <c r="D100" s="678"/>
      <c r="E100" s="679"/>
      <c r="F100" s="349">
        <f>F101</f>
        <v>13729</v>
      </c>
      <c r="G100" s="300"/>
      <c r="J100" s="324"/>
    </row>
    <row r="101" spans="1:10" ht="29.25" customHeight="1">
      <c r="A101" s="353"/>
      <c r="B101" s="354"/>
      <c r="C101" s="352" t="s">
        <v>59</v>
      </c>
      <c r="D101" s="659" t="s">
        <v>60</v>
      </c>
      <c r="E101" s="660"/>
      <c r="F101" s="349">
        <f>SUM(F102:F107)</f>
        <v>13729</v>
      </c>
      <c r="G101" s="300"/>
      <c r="J101" s="324"/>
    </row>
    <row r="102" spans="1:10" ht="14.25" customHeight="1">
      <c r="A102" s="353"/>
      <c r="B102" s="354"/>
      <c r="C102" s="661"/>
      <c r="D102" s="355">
        <v>4010</v>
      </c>
      <c r="E102" s="356" t="s">
        <v>153</v>
      </c>
      <c r="F102" s="335">
        <v>6459</v>
      </c>
      <c r="G102" s="300"/>
      <c r="J102" s="324"/>
    </row>
    <row r="103" spans="1:10" ht="13.5" customHeight="1">
      <c r="A103" s="353"/>
      <c r="B103" s="354"/>
      <c r="C103" s="662"/>
      <c r="D103" s="355">
        <v>4040</v>
      </c>
      <c r="E103" s="356" t="s">
        <v>26</v>
      </c>
      <c r="F103" s="335">
        <v>0</v>
      </c>
      <c r="G103" s="300"/>
      <c r="J103" s="324"/>
    </row>
    <row r="104" spans="1:10" ht="12" customHeight="1">
      <c r="A104" s="353"/>
      <c r="B104" s="354"/>
      <c r="C104" s="662"/>
      <c r="D104" s="355">
        <v>4110</v>
      </c>
      <c r="E104" s="356" t="s">
        <v>8</v>
      </c>
      <c r="F104" s="335">
        <v>1111</v>
      </c>
      <c r="G104" s="300"/>
      <c r="J104" s="324"/>
    </row>
    <row r="105" spans="1:10" ht="12.6" customHeight="1">
      <c r="A105" s="353"/>
      <c r="B105" s="354"/>
      <c r="C105" s="662"/>
      <c r="D105" s="355">
        <v>4120</v>
      </c>
      <c r="E105" s="356" t="s">
        <v>9</v>
      </c>
      <c r="F105" s="335">
        <v>159</v>
      </c>
      <c r="G105" s="300"/>
      <c r="J105" s="324"/>
    </row>
    <row r="106" spans="1:10" ht="12.6" customHeight="1">
      <c r="A106" s="353"/>
      <c r="B106" s="354"/>
      <c r="C106" s="662"/>
      <c r="D106" s="293">
        <v>4240</v>
      </c>
      <c r="E106" s="313" t="s">
        <v>49</v>
      </c>
      <c r="F106" s="335">
        <v>6000</v>
      </c>
      <c r="G106" s="300"/>
      <c r="J106" s="324"/>
    </row>
    <row r="107" spans="1:10" ht="12.6" customHeight="1">
      <c r="A107" s="353"/>
      <c r="B107" s="354"/>
      <c r="C107" s="663"/>
      <c r="D107" s="355">
        <v>4440</v>
      </c>
      <c r="E107" s="356" t="s">
        <v>41</v>
      </c>
      <c r="F107" s="335">
        <v>0</v>
      </c>
      <c r="G107" s="300"/>
      <c r="J107" s="324"/>
    </row>
    <row r="108" spans="1:10" ht="33" customHeight="1">
      <c r="A108" s="353"/>
      <c r="B108" s="357">
        <v>80153</v>
      </c>
      <c r="C108" s="664" t="s">
        <v>154</v>
      </c>
      <c r="D108" s="665"/>
      <c r="E108" s="666"/>
      <c r="F108" s="348">
        <f>F109</f>
        <v>3837</v>
      </c>
      <c r="G108" s="300"/>
      <c r="J108" s="324"/>
    </row>
    <row r="109" spans="1:10" ht="27" customHeight="1">
      <c r="A109" s="353"/>
      <c r="B109" s="354"/>
      <c r="C109" s="358" t="s">
        <v>155</v>
      </c>
      <c r="D109" s="667" t="s">
        <v>223</v>
      </c>
      <c r="E109" s="668"/>
      <c r="F109" s="349">
        <f>F110</f>
        <v>3837</v>
      </c>
      <c r="G109" s="300"/>
      <c r="J109" s="324"/>
    </row>
    <row r="110" spans="1:10" ht="15" customHeight="1">
      <c r="A110" s="353"/>
      <c r="B110" s="354"/>
      <c r="C110" s="359"/>
      <c r="D110" s="360">
        <v>4240</v>
      </c>
      <c r="E110" s="361" t="s">
        <v>224</v>
      </c>
      <c r="F110" s="335">
        <v>3837</v>
      </c>
      <c r="G110" s="300"/>
      <c r="J110" s="324"/>
    </row>
    <row r="111" spans="1:10" s="363" customFormat="1" ht="13.5" customHeight="1">
      <c r="A111" s="345"/>
      <c r="B111" s="334">
        <v>80195</v>
      </c>
      <c r="C111" s="648" t="s">
        <v>63</v>
      </c>
      <c r="D111" s="649"/>
      <c r="E111" s="650"/>
      <c r="F111" s="348">
        <f>F112+F114+F118+F127+F135+F142</f>
        <v>148455</v>
      </c>
      <c r="G111" s="362"/>
      <c r="J111" s="364"/>
    </row>
    <row r="112" spans="1:10" ht="12.6" customHeight="1">
      <c r="A112" s="345"/>
      <c r="B112" s="303"/>
      <c r="C112" s="365" t="s">
        <v>64</v>
      </c>
      <c r="D112" s="669" t="s">
        <v>65</v>
      </c>
      <c r="E112" s="670"/>
      <c r="F112" s="349">
        <f>F113</f>
        <v>43389</v>
      </c>
      <c r="G112" s="300"/>
      <c r="J112" s="324"/>
    </row>
    <row r="113" spans="1:10" ht="12.6" customHeight="1">
      <c r="A113" s="345"/>
      <c r="B113" s="342"/>
      <c r="C113" s="366"/>
      <c r="D113" s="365">
        <v>4440</v>
      </c>
      <c r="E113" s="367" t="s">
        <v>66</v>
      </c>
      <c r="F113" s="368">
        <v>43389</v>
      </c>
      <c r="G113" s="300"/>
      <c r="J113" s="324"/>
    </row>
    <row r="114" spans="1:10" s="305" customFormat="1" ht="12.6" customHeight="1">
      <c r="A114" s="345"/>
      <c r="B114" s="369"/>
      <c r="C114" s="307" t="s">
        <v>67</v>
      </c>
      <c r="D114" s="648" t="s">
        <v>68</v>
      </c>
      <c r="E114" s="651"/>
      <c r="F114" s="311">
        <f>SUM(F115:F117)</f>
        <v>15954</v>
      </c>
      <c r="G114" s="300"/>
      <c r="J114" s="324"/>
    </row>
    <row r="115" spans="1:10" s="305" customFormat="1" ht="12.6" customHeight="1">
      <c r="A115" s="345"/>
      <c r="B115" s="369"/>
      <c r="C115" s="370"/>
      <c r="D115" s="293">
        <v>4010</v>
      </c>
      <c r="E115" s="313" t="s">
        <v>25</v>
      </c>
      <c r="F115" s="368">
        <v>13300</v>
      </c>
      <c r="G115" s="300"/>
      <c r="J115" s="324"/>
    </row>
    <row r="116" spans="1:10" s="305" customFormat="1" ht="12.6" customHeight="1">
      <c r="A116" s="345"/>
      <c r="B116" s="369"/>
      <c r="C116" s="371"/>
      <c r="D116" s="293">
        <v>4110</v>
      </c>
      <c r="E116" s="313" t="s">
        <v>29</v>
      </c>
      <c r="F116" s="368">
        <v>2328</v>
      </c>
      <c r="G116" s="300"/>
      <c r="J116" s="324"/>
    </row>
    <row r="117" spans="1:10" s="305" customFormat="1" ht="12.6" customHeight="1">
      <c r="A117" s="345"/>
      <c r="B117" s="369"/>
      <c r="C117" s="372"/>
      <c r="D117" s="293">
        <v>4120</v>
      </c>
      <c r="E117" s="313" t="s">
        <v>9</v>
      </c>
      <c r="F117" s="368">
        <v>326</v>
      </c>
      <c r="G117" s="300"/>
      <c r="J117" s="324"/>
    </row>
    <row r="118" spans="1:10" s="305" customFormat="1" ht="24" customHeight="1">
      <c r="A118" s="345"/>
      <c r="B118" s="369"/>
      <c r="C118" s="307" t="s">
        <v>69</v>
      </c>
      <c r="D118" s="648" t="s">
        <v>225</v>
      </c>
      <c r="E118" s="651"/>
      <c r="F118" s="349">
        <f>SUM(F119:F126)</f>
        <v>89112</v>
      </c>
      <c r="G118" s="300"/>
      <c r="J118" s="324"/>
    </row>
    <row r="119" spans="1:11" s="305" customFormat="1" ht="13.5" customHeight="1">
      <c r="A119" s="345"/>
      <c r="B119" s="369"/>
      <c r="C119" s="373"/>
      <c r="D119" s="293">
        <v>4110</v>
      </c>
      <c r="E119" s="313" t="s">
        <v>29</v>
      </c>
      <c r="F119" s="295">
        <v>6479</v>
      </c>
      <c r="G119" s="300"/>
      <c r="J119" s="324"/>
      <c r="K119" s="374"/>
    </row>
    <row r="120" spans="1:11" s="305" customFormat="1" ht="12.6" customHeight="1">
      <c r="A120" s="345"/>
      <c r="B120" s="369"/>
      <c r="C120" s="375"/>
      <c r="D120" s="293">
        <v>4120</v>
      </c>
      <c r="E120" s="313" t="s">
        <v>9</v>
      </c>
      <c r="F120" s="295">
        <v>913</v>
      </c>
      <c r="G120" s="300"/>
      <c r="J120" s="324"/>
      <c r="K120" s="374"/>
    </row>
    <row r="121" spans="1:12" s="305" customFormat="1" ht="14.25" customHeight="1">
      <c r="A121" s="345"/>
      <c r="B121" s="369"/>
      <c r="C121" s="375"/>
      <c r="D121" s="293">
        <v>4170</v>
      </c>
      <c r="E121" s="313" t="s">
        <v>156</v>
      </c>
      <c r="F121" s="295">
        <v>37070</v>
      </c>
      <c r="G121" s="300"/>
      <c r="J121" s="324"/>
      <c r="K121" s="374"/>
      <c r="L121" s="376"/>
    </row>
    <row r="122" spans="1:12" s="305" customFormat="1" ht="12.6" customHeight="1">
      <c r="A122" s="345"/>
      <c r="B122" s="369"/>
      <c r="C122" s="375"/>
      <c r="D122" s="293">
        <v>4190</v>
      </c>
      <c r="E122" s="313" t="s">
        <v>73</v>
      </c>
      <c r="F122" s="295">
        <f>2000+4470+4250</f>
        <v>10720</v>
      </c>
      <c r="G122" s="377"/>
      <c r="J122" s="324"/>
      <c r="K122" s="374"/>
      <c r="L122" s="378"/>
    </row>
    <row r="123" spans="1:12" s="305" customFormat="1" ht="12.6" customHeight="1">
      <c r="A123" s="345"/>
      <c r="B123" s="369"/>
      <c r="C123" s="375"/>
      <c r="D123" s="293">
        <v>4210</v>
      </c>
      <c r="E123" s="313" t="s">
        <v>48</v>
      </c>
      <c r="F123" s="295">
        <v>11795</v>
      </c>
      <c r="G123" s="377"/>
      <c r="J123" s="324"/>
      <c r="K123" s="374"/>
      <c r="L123" s="378"/>
    </row>
    <row r="124" spans="1:12" s="305" customFormat="1" ht="12.6" customHeight="1">
      <c r="A124" s="345"/>
      <c r="B124" s="369"/>
      <c r="C124" s="375"/>
      <c r="D124" s="293">
        <v>4240</v>
      </c>
      <c r="E124" s="313" t="s">
        <v>49</v>
      </c>
      <c r="F124" s="295">
        <v>2800</v>
      </c>
      <c r="G124" s="377"/>
      <c r="J124" s="324"/>
      <c r="K124" s="374"/>
      <c r="L124" s="378"/>
    </row>
    <row r="125" spans="1:12" s="305" customFormat="1" ht="12.6" customHeight="1">
      <c r="A125" s="345"/>
      <c r="B125" s="369"/>
      <c r="C125" s="375"/>
      <c r="D125" s="293">
        <v>4300</v>
      </c>
      <c r="E125" s="313" t="s">
        <v>36</v>
      </c>
      <c r="F125" s="295">
        <v>19335</v>
      </c>
      <c r="G125" s="377"/>
      <c r="J125" s="324"/>
      <c r="K125" s="374"/>
      <c r="L125" s="378"/>
    </row>
    <row r="126" spans="1:12" s="305" customFormat="1" ht="12.6" customHeight="1">
      <c r="A126" s="345"/>
      <c r="B126" s="369"/>
      <c r="C126" s="375"/>
      <c r="D126" s="293">
        <v>4420</v>
      </c>
      <c r="E126" s="313" t="s">
        <v>22</v>
      </c>
      <c r="F126" s="295">
        <v>0</v>
      </c>
      <c r="G126" s="377"/>
      <c r="J126" s="324"/>
      <c r="K126" s="374"/>
      <c r="L126" s="378"/>
    </row>
    <row r="127" spans="1:12" s="305" customFormat="1" ht="12.6" customHeight="1">
      <c r="A127" s="309"/>
      <c r="B127" s="379"/>
      <c r="C127" s="365" t="s">
        <v>74</v>
      </c>
      <c r="D127" s="648" t="s">
        <v>183</v>
      </c>
      <c r="E127" s="651"/>
      <c r="F127" s="349">
        <f>SUM(F128:F134)</f>
        <v>0</v>
      </c>
      <c r="G127" s="377"/>
      <c r="J127" s="324"/>
      <c r="K127" s="374"/>
      <c r="L127" s="378"/>
    </row>
    <row r="128" spans="1:12" s="305" customFormat="1" ht="12.6" customHeight="1">
      <c r="A128" s="309"/>
      <c r="B128" s="379"/>
      <c r="C128" s="373"/>
      <c r="D128" s="293">
        <v>4110</v>
      </c>
      <c r="E128" s="313" t="s">
        <v>71</v>
      </c>
      <c r="F128" s="295">
        <v>0</v>
      </c>
      <c r="G128" s="377"/>
      <c r="J128" s="324"/>
      <c r="K128" s="374"/>
      <c r="L128" s="378"/>
    </row>
    <row r="129" spans="1:12" s="305" customFormat="1" ht="12.6" customHeight="1">
      <c r="A129" s="309"/>
      <c r="B129" s="379"/>
      <c r="C129" s="375"/>
      <c r="D129" s="293">
        <v>4120</v>
      </c>
      <c r="E129" s="313" t="s">
        <v>72</v>
      </c>
      <c r="F129" s="295">
        <v>0</v>
      </c>
      <c r="G129" s="377"/>
      <c r="J129" s="324"/>
      <c r="K129" s="374"/>
      <c r="L129" s="376"/>
    </row>
    <row r="130" spans="1:12" ht="12.6" customHeight="1">
      <c r="A130" s="309"/>
      <c r="B130" s="379"/>
      <c r="C130" s="375"/>
      <c r="D130" s="293">
        <v>4170</v>
      </c>
      <c r="E130" s="313" t="s">
        <v>16</v>
      </c>
      <c r="F130" s="295">
        <v>0</v>
      </c>
      <c r="G130" s="377"/>
      <c r="J130" s="324"/>
      <c r="K130" s="374"/>
      <c r="L130" s="380"/>
    </row>
    <row r="131" spans="1:12" ht="12.6" customHeight="1">
      <c r="A131" s="309"/>
      <c r="B131" s="379"/>
      <c r="C131" s="375"/>
      <c r="D131" s="293">
        <v>4210</v>
      </c>
      <c r="E131" s="313" t="s">
        <v>18</v>
      </c>
      <c r="F131" s="295">
        <v>0</v>
      </c>
      <c r="G131" s="377"/>
      <c r="J131" s="324"/>
      <c r="K131" s="374"/>
      <c r="L131" s="380"/>
    </row>
    <row r="132" spans="1:12" ht="12.6" customHeight="1">
      <c r="A132" s="309"/>
      <c r="B132" s="379"/>
      <c r="C132" s="375"/>
      <c r="D132" s="293">
        <v>4240</v>
      </c>
      <c r="E132" s="313" t="s">
        <v>19</v>
      </c>
      <c r="F132" s="295">
        <v>0</v>
      </c>
      <c r="G132" s="300"/>
      <c r="J132" s="324"/>
      <c r="K132" s="374"/>
      <c r="L132" s="380"/>
    </row>
    <row r="133" spans="1:12" ht="12.6" customHeight="1">
      <c r="A133" s="309"/>
      <c r="B133" s="379"/>
      <c r="C133" s="375"/>
      <c r="D133" s="293">
        <v>4300</v>
      </c>
      <c r="E133" s="313" t="s">
        <v>36</v>
      </c>
      <c r="F133" s="295">
        <v>0</v>
      </c>
      <c r="G133" s="300"/>
      <c r="J133" s="324"/>
      <c r="K133" s="374"/>
      <c r="L133" s="380"/>
    </row>
    <row r="134" spans="1:10" ht="12.6" customHeight="1">
      <c r="A134" s="309"/>
      <c r="B134" s="379"/>
      <c r="C134" s="375"/>
      <c r="D134" s="293">
        <v>4420</v>
      </c>
      <c r="E134" s="313" t="s">
        <v>22</v>
      </c>
      <c r="F134" s="295">
        <v>0</v>
      </c>
      <c r="G134" s="300"/>
      <c r="J134" s="324"/>
    </row>
    <row r="135" spans="1:10" ht="12.6" customHeight="1">
      <c r="A135" s="309"/>
      <c r="B135" s="381"/>
      <c r="C135" s="365" t="s">
        <v>6</v>
      </c>
      <c r="D135" s="648" t="s">
        <v>226</v>
      </c>
      <c r="E135" s="651"/>
      <c r="F135" s="349">
        <f>SUM(F136:F141)</f>
        <v>0</v>
      </c>
      <c r="G135" s="300"/>
      <c r="J135" s="324"/>
    </row>
    <row r="136" spans="1:10" ht="12.6" customHeight="1">
      <c r="A136" s="309"/>
      <c r="B136" s="381"/>
      <c r="C136" s="373"/>
      <c r="D136" s="293">
        <v>4211</v>
      </c>
      <c r="E136" s="313" t="s">
        <v>18</v>
      </c>
      <c r="F136" s="314">
        <v>0</v>
      </c>
      <c r="G136" s="300"/>
      <c r="J136" s="324"/>
    </row>
    <row r="137" spans="1:10" ht="12.6" customHeight="1">
      <c r="A137" s="309"/>
      <c r="B137" s="381"/>
      <c r="C137" s="375"/>
      <c r="D137" s="293">
        <v>4221</v>
      </c>
      <c r="E137" s="313" t="s">
        <v>227</v>
      </c>
      <c r="F137" s="314">
        <v>0</v>
      </c>
      <c r="G137" s="300"/>
      <c r="J137" s="324"/>
    </row>
    <row r="138" spans="1:10" ht="12.6" customHeight="1">
      <c r="A138" s="309"/>
      <c r="B138" s="381"/>
      <c r="C138" s="375"/>
      <c r="D138" s="293">
        <v>4241</v>
      </c>
      <c r="E138" s="313" t="s">
        <v>19</v>
      </c>
      <c r="F138" s="314">
        <v>0</v>
      </c>
      <c r="G138" s="300"/>
      <c r="J138" s="324"/>
    </row>
    <row r="139" spans="1:10" ht="12.6" customHeight="1">
      <c r="A139" s="309"/>
      <c r="B139" s="381"/>
      <c r="C139" s="375"/>
      <c r="D139" s="293">
        <v>4301</v>
      </c>
      <c r="E139" s="313" t="s">
        <v>20</v>
      </c>
      <c r="F139" s="314">
        <v>0</v>
      </c>
      <c r="G139" s="300"/>
      <c r="J139" s="324"/>
    </row>
    <row r="140" spans="1:10" ht="12.6" customHeight="1">
      <c r="A140" s="309"/>
      <c r="B140" s="381"/>
      <c r="C140" s="375"/>
      <c r="D140" s="293">
        <v>4411</v>
      </c>
      <c r="E140" s="313" t="s">
        <v>40</v>
      </c>
      <c r="F140" s="314">
        <v>0</v>
      </c>
      <c r="G140" s="300"/>
      <c r="J140" s="324"/>
    </row>
    <row r="141" spans="1:10" ht="12.6" customHeight="1">
      <c r="A141" s="309"/>
      <c r="B141" s="381"/>
      <c r="C141" s="375"/>
      <c r="D141" s="293">
        <v>4421</v>
      </c>
      <c r="E141" s="313" t="s">
        <v>22</v>
      </c>
      <c r="F141" s="314">
        <v>0</v>
      </c>
      <c r="G141" s="300"/>
      <c r="J141" s="324"/>
    </row>
    <row r="142" spans="1:10" ht="23.25" customHeight="1">
      <c r="A142" s="309"/>
      <c r="B142" s="381"/>
      <c r="C142" s="365" t="s">
        <v>76</v>
      </c>
      <c r="D142" s="648" t="s">
        <v>228</v>
      </c>
      <c r="E142" s="651"/>
      <c r="F142" s="349">
        <f>F143</f>
        <v>0</v>
      </c>
      <c r="G142" s="300"/>
      <c r="J142" s="324"/>
    </row>
    <row r="143" spans="1:10" ht="13.5" customHeight="1">
      <c r="A143" s="350"/>
      <c r="B143" s="347"/>
      <c r="C143" s="382"/>
      <c r="D143" s="293">
        <v>4300</v>
      </c>
      <c r="E143" s="313" t="s">
        <v>36</v>
      </c>
      <c r="F143" s="368">
        <v>0</v>
      </c>
      <c r="G143" s="300"/>
      <c r="J143" s="324"/>
    </row>
    <row r="144" spans="1:10" ht="12.6" customHeight="1">
      <c r="A144" s="334">
        <v>851</v>
      </c>
      <c r="B144" s="658" t="s">
        <v>128</v>
      </c>
      <c r="C144" s="653"/>
      <c r="D144" s="653"/>
      <c r="E144" s="654"/>
      <c r="F144" s="308">
        <f>F145</f>
        <v>0</v>
      </c>
      <c r="G144" s="300"/>
      <c r="J144" s="324"/>
    </row>
    <row r="145" spans="1:10" ht="24" customHeight="1">
      <c r="A145" s="306"/>
      <c r="B145" s="307">
        <v>85156</v>
      </c>
      <c r="C145" s="648" t="s">
        <v>129</v>
      </c>
      <c r="D145" s="649"/>
      <c r="E145" s="650"/>
      <c r="F145" s="311">
        <f>SUM(F146:F147)</f>
        <v>0</v>
      </c>
      <c r="G145" s="300"/>
      <c r="J145" s="324"/>
    </row>
    <row r="146" spans="1:10" ht="27.75" customHeight="1">
      <c r="A146" s="309"/>
      <c r="B146" s="383"/>
      <c r="C146" s="307" t="s">
        <v>130</v>
      </c>
      <c r="D146" s="648" t="s">
        <v>229</v>
      </c>
      <c r="E146" s="651"/>
      <c r="F146" s="335">
        <v>0</v>
      </c>
      <c r="G146" s="300"/>
      <c r="J146" s="324"/>
    </row>
    <row r="147" spans="1:10" ht="12.75" customHeight="1">
      <c r="A147" s="309"/>
      <c r="B147" s="381"/>
      <c r="C147" s="310"/>
      <c r="D147" s="293">
        <v>4130</v>
      </c>
      <c r="E147" s="313" t="s">
        <v>132</v>
      </c>
      <c r="F147" s="335">
        <v>0</v>
      </c>
      <c r="G147" s="300"/>
      <c r="J147" s="324"/>
    </row>
    <row r="148" spans="1:10" ht="12.75" customHeight="1">
      <c r="A148" s="334">
        <v>854</v>
      </c>
      <c r="B148" s="652" t="s">
        <v>77</v>
      </c>
      <c r="C148" s="653"/>
      <c r="D148" s="653"/>
      <c r="E148" s="654"/>
      <c r="F148" s="304">
        <f>F149+F154+F162</f>
        <v>37190</v>
      </c>
      <c r="G148" s="300"/>
      <c r="J148" s="324"/>
    </row>
    <row r="149" spans="1:10" ht="24" customHeight="1">
      <c r="A149" s="342"/>
      <c r="B149" s="307">
        <v>85412</v>
      </c>
      <c r="C149" s="648" t="s">
        <v>230</v>
      </c>
      <c r="D149" s="649"/>
      <c r="E149" s="650"/>
      <c r="F149" s="304">
        <f>SUM(F150:F153)</f>
        <v>0</v>
      </c>
      <c r="G149" s="300"/>
      <c r="J149" s="324"/>
    </row>
    <row r="150" spans="1:10" ht="10.5" customHeight="1">
      <c r="A150" s="342"/>
      <c r="B150" s="303"/>
      <c r="C150" s="307" t="s">
        <v>79</v>
      </c>
      <c r="D150" s="648" t="s">
        <v>231</v>
      </c>
      <c r="E150" s="651" t="s">
        <v>48</v>
      </c>
      <c r="F150" s="384">
        <v>0</v>
      </c>
      <c r="G150" s="300"/>
      <c r="J150" s="324"/>
    </row>
    <row r="151" spans="1:10" s="305" customFormat="1" ht="12.6" customHeight="1">
      <c r="A151" s="342"/>
      <c r="B151" s="342"/>
      <c r="C151" s="655"/>
      <c r="D151" s="293">
        <v>4210</v>
      </c>
      <c r="E151" s="333" t="s">
        <v>48</v>
      </c>
      <c r="F151" s="384"/>
      <c r="G151" s="300"/>
      <c r="J151" s="324"/>
    </row>
    <row r="152" spans="1:10" s="305" customFormat="1" ht="12" customHeight="1">
      <c r="A152" s="342"/>
      <c r="B152" s="342"/>
      <c r="C152" s="656"/>
      <c r="D152" s="293">
        <v>4220</v>
      </c>
      <c r="E152" s="333" t="s">
        <v>31</v>
      </c>
      <c r="F152" s="384">
        <v>0</v>
      </c>
      <c r="G152" s="300"/>
      <c r="J152" s="324"/>
    </row>
    <row r="153" spans="1:10" s="305" customFormat="1" ht="12" customHeight="1">
      <c r="A153" s="385"/>
      <c r="B153" s="385"/>
      <c r="C153" s="657"/>
      <c r="D153" s="293">
        <v>4300</v>
      </c>
      <c r="E153" s="313" t="s">
        <v>20</v>
      </c>
      <c r="F153" s="384">
        <v>0</v>
      </c>
      <c r="G153" s="300"/>
      <c r="J153" s="324"/>
    </row>
    <row r="154" spans="1:10" s="305" customFormat="1" ht="12" customHeight="1">
      <c r="A154" s="386"/>
      <c r="B154" s="365">
        <v>85415</v>
      </c>
      <c r="C154" s="648" t="s">
        <v>232</v>
      </c>
      <c r="D154" s="649"/>
      <c r="E154" s="650"/>
      <c r="F154" s="308">
        <f>F155+F158+F160</f>
        <v>16190</v>
      </c>
      <c r="G154" s="300"/>
      <c r="J154" s="324"/>
    </row>
    <row r="155" spans="1:10" s="305" customFormat="1" ht="12" customHeight="1">
      <c r="A155" s="387"/>
      <c r="B155" s="388"/>
      <c r="C155" s="307" t="s">
        <v>82</v>
      </c>
      <c r="D155" s="648" t="s">
        <v>83</v>
      </c>
      <c r="E155" s="651"/>
      <c r="F155" s="311">
        <f>F156+F157</f>
        <v>8347</v>
      </c>
      <c r="G155" s="300"/>
      <c r="J155" s="324"/>
    </row>
    <row r="156" spans="1:10" s="305" customFormat="1" ht="24.75" customHeight="1">
      <c r="A156" s="387"/>
      <c r="B156" s="388"/>
      <c r="C156" s="389"/>
      <c r="D156" s="293">
        <v>3240</v>
      </c>
      <c r="E156" s="333" t="s">
        <v>84</v>
      </c>
      <c r="F156" s="384">
        <v>7077</v>
      </c>
      <c r="G156" s="300"/>
      <c r="J156" s="324"/>
    </row>
    <row r="157" spans="1:10" s="305" customFormat="1" ht="12.75" customHeight="1">
      <c r="A157" s="387"/>
      <c r="B157" s="388"/>
      <c r="C157" s="390"/>
      <c r="D157" s="293">
        <v>3260</v>
      </c>
      <c r="E157" s="313" t="s">
        <v>109</v>
      </c>
      <c r="F157" s="384">
        <v>1270</v>
      </c>
      <c r="G157" s="300"/>
      <c r="J157" s="324"/>
    </row>
    <row r="158" spans="1:10" s="305" customFormat="1" ht="12.6" customHeight="1">
      <c r="A158" s="387"/>
      <c r="B158" s="388"/>
      <c r="C158" s="307" t="s">
        <v>86</v>
      </c>
      <c r="D158" s="648" t="s">
        <v>87</v>
      </c>
      <c r="E158" s="651"/>
      <c r="F158" s="311">
        <f>F159</f>
        <v>7843</v>
      </c>
      <c r="G158" s="300"/>
      <c r="J158" s="324"/>
    </row>
    <row r="159" spans="1:10" s="305" customFormat="1" ht="24" customHeight="1">
      <c r="A159" s="387"/>
      <c r="B159" s="388"/>
      <c r="C159" s="391"/>
      <c r="D159" s="293">
        <v>3260</v>
      </c>
      <c r="E159" s="333" t="s">
        <v>168</v>
      </c>
      <c r="F159" s="384">
        <v>7843</v>
      </c>
      <c r="G159" s="392"/>
      <c r="J159" s="324"/>
    </row>
    <row r="160" spans="1:10" s="305" customFormat="1" ht="12.75" customHeight="1">
      <c r="A160" s="387"/>
      <c r="B160" s="388"/>
      <c r="C160" s="307" t="s">
        <v>89</v>
      </c>
      <c r="D160" s="648" t="s">
        <v>90</v>
      </c>
      <c r="E160" s="651"/>
      <c r="F160" s="311">
        <f>F161</f>
        <v>0</v>
      </c>
      <c r="G160" s="300"/>
      <c r="J160" s="324"/>
    </row>
    <row r="161" spans="1:10" s="305" customFormat="1" ht="12.6" customHeight="1">
      <c r="A161" s="387"/>
      <c r="B161" s="393"/>
      <c r="C161" s="391"/>
      <c r="D161" s="293">
        <v>3260</v>
      </c>
      <c r="E161" s="333" t="s">
        <v>91</v>
      </c>
      <c r="F161" s="384">
        <v>0</v>
      </c>
      <c r="G161" s="300"/>
      <c r="J161" s="324"/>
    </row>
    <row r="162" spans="1:11" s="305" customFormat="1" ht="12" customHeight="1">
      <c r="A162" s="394"/>
      <c r="B162" s="307">
        <v>85416</v>
      </c>
      <c r="C162" s="648" t="s">
        <v>233</v>
      </c>
      <c r="D162" s="649"/>
      <c r="E162" s="650"/>
      <c r="F162" s="308">
        <f>F163</f>
        <v>21000</v>
      </c>
      <c r="G162" s="300"/>
      <c r="H162" s="395"/>
      <c r="J162" s="324"/>
      <c r="K162" s="374"/>
    </row>
    <row r="163" spans="1:10" s="305" customFormat="1" ht="12.6" customHeight="1">
      <c r="A163" s="394"/>
      <c r="B163" s="310"/>
      <c r="C163" s="307" t="s">
        <v>93</v>
      </c>
      <c r="D163" s="648" t="s">
        <v>94</v>
      </c>
      <c r="E163" s="651"/>
      <c r="F163" s="311">
        <f>F164</f>
        <v>21000</v>
      </c>
      <c r="G163" s="300"/>
      <c r="H163" s="396"/>
      <c r="J163" s="324"/>
    </row>
    <row r="164" spans="1:10" s="305" customFormat="1" ht="12.6" customHeight="1">
      <c r="A164" s="397"/>
      <c r="B164" s="388"/>
      <c r="C164" s="391"/>
      <c r="D164" s="293">
        <v>3240</v>
      </c>
      <c r="E164" s="313" t="s">
        <v>95</v>
      </c>
      <c r="F164" s="384">
        <v>21000</v>
      </c>
      <c r="G164" s="300"/>
      <c r="H164" s="396"/>
      <c r="J164" s="324"/>
    </row>
    <row r="165" spans="1:10" s="305" customFormat="1" ht="12.6" customHeight="1">
      <c r="A165" s="643" t="s">
        <v>96</v>
      </c>
      <c r="B165" s="644"/>
      <c r="C165" s="644"/>
      <c r="D165" s="644"/>
      <c r="E165" s="645"/>
      <c r="F165" s="304">
        <f>F17+F144+F148</f>
        <v>5626491</v>
      </c>
      <c r="G165" s="300"/>
      <c r="H165" s="396"/>
      <c r="J165" s="324"/>
    </row>
    <row r="166" spans="1:10" s="305" customFormat="1" ht="12.6" customHeight="1">
      <c r="A166" s="646" t="s">
        <v>162</v>
      </c>
      <c r="B166" s="646"/>
      <c r="C166" s="646" t="s">
        <v>234</v>
      </c>
      <c r="D166" s="647"/>
      <c r="E166" s="647"/>
      <c r="F166" s="647"/>
      <c r="G166" s="300"/>
      <c r="H166" s="396"/>
      <c r="J166" s="324"/>
    </row>
    <row r="167" spans="1:10" s="305" customFormat="1" ht="12.6" customHeight="1">
      <c r="A167" s="398"/>
      <c r="B167" s="398"/>
      <c r="C167" s="399">
        <v>1237.5</v>
      </c>
      <c r="D167" s="400" t="s">
        <v>161</v>
      </c>
      <c r="E167" s="401" t="s">
        <v>235</v>
      </c>
      <c r="F167" s="398"/>
      <c r="G167" s="300"/>
      <c r="H167" s="396"/>
      <c r="J167" s="324"/>
    </row>
    <row r="168" spans="1:10" s="406" customFormat="1" ht="21.75" customHeight="1">
      <c r="A168" s="398"/>
      <c r="B168" s="398"/>
      <c r="C168" s="402">
        <f>C167</f>
        <v>1237.5</v>
      </c>
      <c r="D168" s="403"/>
      <c r="E168" s="404">
        <v>-247.5</v>
      </c>
      <c r="F168" s="398"/>
      <c r="G168" s="300"/>
      <c r="H168" s="405"/>
      <c r="J168" s="324"/>
    </row>
    <row r="169" spans="1:10" ht="12.6" customHeight="1">
      <c r="A169" s="398"/>
      <c r="B169" s="398"/>
      <c r="C169" s="407" t="s">
        <v>103</v>
      </c>
      <c r="D169" s="398"/>
      <c r="E169" s="408" t="s">
        <v>104</v>
      </c>
      <c r="F169" s="398"/>
      <c r="G169" s="300"/>
      <c r="H169" s="409"/>
      <c r="J169" s="324"/>
    </row>
    <row r="170" spans="1:10" ht="12" customHeight="1">
      <c r="A170" s="410"/>
      <c r="B170" s="411"/>
      <c r="C170" s="412"/>
      <c r="D170" s="413"/>
      <c r="E170" s="380"/>
      <c r="F170" s="414"/>
      <c r="G170" s="392"/>
      <c r="H170" s="415"/>
      <c r="J170" s="324"/>
    </row>
    <row r="171" spans="1:10" ht="23.25" customHeight="1">
      <c r="A171" s="646" t="s">
        <v>162</v>
      </c>
      <c r="B171" s="646"/>
      <c r="C171" s="646" t="s">
        <v>163</v>
      </c>
      <c r="D171" s="647"/>
      <c r="E171" s="647"/>
      <c r="F171" s="647"/>
      <c r="G171" s="300"/>
      <c r="H171" s="415"/>
      <c r="J171" s="324"/>
    </row>
    <row r="172" spans="1:10" ht="12.6" customHeight="1">
      <c r="A172" s="398"/>
      <c r="B172" s="398"/>
      <c r="C172" s="399">
        <v>2871</v>
      </c>
      <c r="D172" s="400" t="s">
        <v>161</v>
      </c>
      <c r="E172" s="416" t="s">
        <v>236</v>
      </c>
      <c r="F172" s="398"/>
      <c r="G172" s="300"/>
      <c r="H172" s="409"/>
      <c r="J172" s="324"/>
    </row>
    <row r="173" spans="1:11" ht="12" customHeight="1">
      <c r="A173" s="398"/>
      <c r="B173" s="398"/>
      <c r="C173" s="402">
        <f>C172</f>
        <v>2871</v>
      </c>
      <c r="D173" s="403"/>
      <c r="E173" s="417">
        <v>-24.75</v>
      </c>
      <c r="F173" s="398"/>
      <c r="G173" s="392"/>
      <c r="H173" s="395"/>
      <c r="J173" s="324"/>
      <c r="K173" s="374"/>
    </row>
    <row r="174" spans="1:10" ht="12.6" customHeight="1">
      <c r="A174" s="398"/>
      <c r="B174" s="398"/>
      <c r="C174" s="407" t="s">
        <v>103</v>
      </c>
      <c r="D174" s="398"/>
      <c r="E174" s="408" t="s">
        <v>104</v>
      </c>
      <c r="F174" s="398"/>
      <c r="G174" s="300"/>
      <c r="H174" s="409"/>
      <c r="J174" s="324"/>
    </row>
    <row r="175" spans="1:10" ht="12.6" customHeight="1">
      <c r="A175" s="398"/>
      <c r="B175" s="398"/>
      <c r="C175" s="407"/>
      <c r="D175" s="398"/>
      <c r="E175" s="398"/>
      <c r="F175" s="398"/>
      <c r="G175" s="300"/>
      <c r="H175" s="415"/>
      <c r="J175" s="324"/>
    </row>
    <row r="176" spans="1:10" ht="14.25" customHeight="1">
      <c r="A176" s="646"/>
      <c r="B176" s="646"/>
      <c r="C176" s="646"/>
      <c r="D176" s="647"/>
      <c r="E176" s="647"/>
      <c r="F176" s="647"/>
      <c r="G176" s="418"/>
      <c r="J176" s="324"/>
    </row>
    <row r="177" spans="1:6" ht="28.5" customHeight="1">
      <c r="A177" s="419"/>
      <c r="B177" s="419"/>
      <c r="C177" s="399"/>
      <c r="D177" s="420"/>
      <c r="E177" s="421"/>
      <c r="F177" s="419"/>
    </row>
    <row r="178" spans="1:6" ht="15">
      <c r="A178" s="419"/>
      <c r="B178" s="419"/>
      <c r="C178" s="422"/>
      <c r="D178" s="423"/>
      <c r="E178" s="424"/>
      <c r="F178" s="419"/>
    </row>
    <row r="179" spans="1:6" ht="15">
      <c r="A179" s="419"/>
      <c r="B179" s="419"/>
      <c r="C179" s="407"/>
      <c r="D179" s="419"/>
      <c r="E179" s="425"/>
      <c r="F179" s="419"/>
    </row>
    <row r="180" spans="1:6" ht="14.25">
      <c r="A180" s="410"/>
      <c r="B180" s="411"/>
      <c r="C180" s="412"/>
      <c r="D180" s="413"/>
      <c r="E180" s="380"/>
      <c r="F180" s="426"/>
    </row>
    <row r="181" spans="1:6" ht="10.5" customHeight="1">
      <c r="A181" s="641"/>
      <c r="B181" s="641"/>
      <c r="C181" s="641"/>
      <c r="D181" s="642"/>
      <c r="E181" s="642"/>
      <c r="F181" s="642"/>
    </row>
    <row r="182" spans="1:6" ht="28.5" customHeight="1">
      <c r="A182" s="419"/>
      <c r="B182" s="419"/>
      <c r="C182" s="399"/>
      <c r="D182" s="420"/>
      <c r="E182" s="427"/>
      <c r="F182" s="419"/>
    </row>
    <row r="183" spans="1:6" ht="15">
      <c r="A183" s="398"/>
      <c r="B183" s="398"/>
      <c r="C183" s="422"/>
      <c r="D183" s="403"/>
      <c r="E183" s="417"/>
      <c r="F183" s="398"/>
    </row>
    <row r="184" spans="1:6" ht="15">
      <c r="A184" s="398"/>
      <c r="B184" s="398"/>
      <c r="C184" s="407"/>
      <c r="D184" s="398"/>
      <c r="E184" s="408"/>
      <c r="F184" s="398"/>
    </row>
    <row r="185" spans="1:6" ht="15">
      <c r="A185" s="398"/>
      <c r="B185" s="398"/>
      <c r="C185" s="407"/>
      <c r="D185" s="398"/>
      <c r="E185" s="398"/>
      <c r="F185" s="398"/>
    </row>
    <row r="186" spans="1:6" ht="1.5" customHeight="1">
      <c r="A186" s="410"/>
      <c r="B186" s="428"/>
      <c r="C186" s="412"/>
      <c r="D186" s="413"/>
      <c r="E186" s="380"/>
      <c r="F186" s="414"/>
    </row>
    <row r="187" spans="1:6" ht="14.25">
      <c r="A187" s="429"/>
      <c r="B187" s="428"/>
      <c r="C187" s="430"/>
      <c r="D187" s="413"/>
      <c r="E187" s="380"/>
      <c r="F187" s="414"/>
    </row>
    <row r="188" spans="1:6" ht="14.25" customHeight="1">
      <c r="A188" s="429"/>
      <c r="B188" s="428"/>
      <c r="C188" s="430"/>
      <c r="D188" s="413"/>
      <c r="E188" s="380"/>
      <c r="F188" s="414"/>
    </row>
    <row r="189" spans="1:6" ht="14.25" customHeight="1">
      <c r="A189" s="429"/>
      <c r="B189" s="428"/>
      <c r="C189" s="430"/>
      <c r="D189" s="413"/>
      <c r="E189" s="380"/>
      <c r="F189" s="414"/>
    </row>
    <row r="190" spans="1:6" ht="14.25" customHeight="1">
      <c r="A190" s="429"/>
      <c r="B190" s="428"/>
      <c r="C190" s="430"/>
      <c r="D190" s="413"/>
      <c r="E190" s="380"/>
      <c r="F190" s="414"/>
    </row>
    <row r="191" spans="1:6" ht="14.25" customHeight="1">
      <c r="A191" s="429"/>
      <c r="B191" s="431"/>
      <c r="C191" s="430"/>
      <c r="D191" s="413"/>
      <c r="E191" s="380"/>
      <c r="F191" s="414"/>
    </row>
    <row r="192" spans="1:6" ht="14.25" customHeight="1">
      <c r="A192" s="413"/>
      <c r="B192" s="431"/>
      <c r="C192" s="432"/>
      <c r="D192" s="413"/>
      <c r="E192" s="380"/>
      <c r="F192" s="414"/>
    </row>
    <row r="193" spans="1:6" ht="14.25" customHeight="1">
      <c r="A193" s="433"/>
      <c r="B193" s="428"/>
      <c r="C193" s="412"/>
      <c r="D193" s="413"/>
      <c r="E193" s="380"/>
      <c r="F193" s="414"/>
    </row>
    <row r="194" spans="1:6" ht="14.25" customHeight="1">
      <c r="A194" s="433"/>
      <c r="B194" s="428"/>
      <c r="C194" s="412"/>
      <c r="D194" s="413"/>
      <c r="E194" s="380"/>
      <c r="F194" s="414"/>
    </row>
    <row r="195" spans="1:6" ht="14.25">
      <c r="A195" s="410"/>
      <c r="B195" s="428"/>
      <c r="C195" s="412"/>
      <c r="D195" s="413"/>
      <c r="E195" s="380"/>
      <c r="F195" s="414"/>
    </row>
    <row r="196" spans="1:6" ht="14.25">
      <c r="A196" s="429"/>
      <c r="B196" s="428"/>
      <c r="C196" s="430"/>
      <c r="D196" s="413"/>
      <c r="E196" s="380"/>
      <c r="F196" s="414"/>
    </row>
    <row r="197" spans="1:6" ht="14.25">
      <c r="A197" s="429"/>
      <c r="B197" s="428"/>
      <c r="C197" s="430"/>
      <c r="D197" s="413"/>
      <c r="E197" s="380"/>
      <c r="F197" s="414"/>
    </row>
    <row r="198" spans="1:6" ht="14.25">
      <c r="A198" s="429"/>
      <c r="B198" s="428"/>
      <c r="C198" s="430"/>
      <c r="D198" s="413"/>
      <c r="E198" s="380"/>
      <c r="F198" s="414"/>
    </row>
    <row r="199" spans="1:6" ht="14.25">
      <c r="A199" s="429"/>
      <c r="B199" s="428"/>
      <c r="C199" s="430"/>
      <c r="D199" s="413"/>
      <c r="E199" s="380"/>
      <c r="F199" s="414"/>
    </row>
    <row r="200" spans="1:6" ht="14.25">
      <c r="A200" s="429"/>
      <c r="B200" s="431"/>
      <c r="C200" s="430"/>
      <c r="D200" s="413"/>
      <c r="E200" s="380"/>
      <c r="F200" s="414"/>
    </row>
    <row r="201" spans="1:6" ht="14.25">
      <c r="A201" s="413"/>
      <c r="B201" s="431"/>
      <c r="C201" s="432"/>
      <c r="D201" s="413"/>
      <c r="E201" s="380"/>
      <c r="F201" s="414"/>
    </row>
    <row r="202" spans="1:6" ht="14.25">
      <c r="A202" s="433"/>
      <c r="B202" s="428"/>
      <c r="C202" s="412"/>
      <c r="D202" s="413"/>
      <c r="E202" s="380"/>
      <c r="F202" s="414"/>
    </row>
    <row r="203" spans="1:6" ht="14.25">
      <c r="A203" s="413"/>
      <c r="B203" s="431"/>
      <c r="C203" s="412"/>
      <c r="D203" s="413"/>
      <c r="E203" s="380"/>
      <c r="F203" s="414"/>
    </row>
    <row r="204" spans="1:6" ht="14.25">
      <c r="A204" s="410"/>
      <c r="B204" s="428"/>
      <c r="C204" s="412"/>
      <c r="D204" s="413"/>
      <c r="E204" s="380"/>
      <c r="F204" s="414"/>
    </row>
    <row r="205" spans="1:6" ht="14.25">
      <c r="A205" s="429"/>
      <c r="B205" s="428"/>
      <c r="C205" s="430"/>
      <c r="D205" s="413"/>
      <c r="E205" s="380"/>
      <c r="F205" s="414"/>
    </row>
    <row r="206" spans="1:6" ht="14.25">
      <c r="A206" s="429"/>
      <c r="B206" s="428"/>
      <c r="C206" s="430"/>
      <c r="D206" s="413"/>
      <c r="E206" s="380"/>
      <c r="F206" s="414"/>
    </row>
    <row r="207" spans="1:6" ht="14.25">
      <c r="A207" s="429"/>
      <c r="B207" s="428"/>
      <c r="C207" s="430"/>
      <c r="D207" s="413"/>
      <c r="E207" s="380"/>
      <c r="F207" s="414"/>
    </row>
    <row r="208" spans="1:6" ht="14.25">
      <c r="A208" s="429"/>
      <c r="B208" s="428"/>
      <c r="C208" s="430"/>
      <c r="D208" s="413"/>
      <c r="E208" s="380"/>
      <c r="F208" s="414"/>
    </row>
    <row r="209" spans="1:6" ht="14.25">
      <c r="A209" s="429"/>
      <c r="B209" s="431"/>
      <c r="C209" s="430"/>
      <c r="D209" s="413"/>
      <c r="E209" s="380"/>
      <c r="F209" s="414"/>
    </row>
    <row r="210" spans="1:3" ht="14.25">
      <c r="A210" s="413"/>
      <c r="B210" s="431"/>
      <c r="C210" s="432"/>
    </row>
    <row r="211" spans="1:6" ht="14.25">
      <c r="A211" s="434"/>
      <c r="B211" s="435"/>
      <c r="F211" s="414"/>
    </row>
    <row r="212" spans="1:6" ht="14.25">
      <c r="A212" s="433"/>
      <c r="B212" s="436"/>
      <c r="C212" s="412"/>
      <c r="D212" s="413"/>
      <c r="E212" s="380"/>
      <c r="F212" s="414"/>
    </row>
    <row r="213" spans="1:6" ht="14.25">
      <c r="A213" s="410"/>
      <c r="B213" s="428"/>
      <c r="C213" s="412"/>
      <c r="D213" s="413"/>
      <c r="E213" s="380"/>
      <c r="F213" s="414"/>
    </row>
    <row r="214" spans="1:6" ht="14.25">
      <c r="A214" s="429"/>
      <c r="B214" s="428"/>
      <c r="C214" s="430"/>
      <c r="D214" s="413"/>
      <c r="E214" s="380"/>
      <c r="F214" s="414"/>
    </row>
    <row r="215" spans="1:6" ht="14.25">
      <c r="A215" s="429"/>
      <c r="B215" s="428"/>
      <c r="C215" s="430"/>
      <c r="D215" s="413"/>
      <c r="E215" s="380"/>
      <c r="F215" s="414"/>
    </row>
    <row r="216" spans="1:6" ht="14.25">
      <c r="A216" s="429"/>
      <c r="B216" s="428"/>
      <c r="C216" s="430"/>
      <c r="D216" s="413"/>
      <c r="E216" s="380"/>
      <c r="F216" s="414"/>
    </row>
    <row r="217" spans="1:6" ht="14.25">
      <c r="A217" s="429"/>
      <c r="B217" s="428"/>
      <c r="C217" s="430"/>
      <c r="D217" s="413"/>
      <c r="E217" s="380"/>
      <c r="F217" s="414"/>
    </row>
    <row r="218" spans="1:5" ht="14.25">
      <c r="A218" s="429"/>
      <c r="B218" s="431"/>
      <c r="C218" s="430"/>
      <c r="D218" s="413"/>
      <c r="E218" s="380"/>
    </row>
    <row r="219" spans="1:6" ht="14.25">
      <c r="A219" s="413"/>
      <c r="B219" s="431"/>
      <c r="C219" s="432"/>
      <c r="F219" s="414"/>
    </row>
    <row r="220" spans="1:6" ht="14.25">
      <c r="A220" s="433"/>
      <c r="B220" s="436"/>
      <c r="C220" s="412"/>
      <c r="D220" s="413"/>
      <c r="E220" s="380"/>
      <c r="F220" s="414"/>
    </row>
    <row r="221" spans="1:6" ht="14.25">
      <c r="A221" s="433"/>
      <c r="B221" s="436"/>
      <c r="C221" s="412"/>
      <c r="D221" s="413"/>
      <c r="E221" s="380"/>
      <c r="F221" s="414"/>
    </row>
    <row r="222" spans="1:6" ht="14.25">
      <c r="A222" s="410"/>
      <c r="B222" s="428"/>
      <c r="C222" s="412"/>
      <c r="D222" s="413"/>
      <c r="E222" s="380"/>
      <c r="F222" s="414"/>
    </row>
    <row r="223" spans="1:6" ht="14.25">
      <c r="A223" s="429"/>
      <c r="B223" s="428"/>
      <c r="C223" s="430"/>
      <c r="D223" s="413"/>
      <c r="E223" s="380"/>
      <c r="F223" s="414"/>
    </row>
    <row r="224" spans="1:6" ht="14.25">
      <c r="A224" s="429"/>
      <c r="B224" s="428"/>
      <c r="C224" s="430"/>
      <c r="D224" s="413"/>
      <c r="E224" s="380"/>
      <c r="F224" s="414"/>
    </row>
    <row r="225" spans="1:6" ht="14.25">
      <c r="A225" s="429"/>
      <c r="B225" s="428"/>
      <c r="C225" s="430"/>
      <c r="D225" s="413"/>
      <c r="E225" s="380"/>
      <c r="F225" s="414"/>
    </row>
    <row r="226" spans="1:5" ht="14.25">
      <c r="A226" s="429"/>
      <c r="B226" s="428"/>
      <c r="C226" s="430"/>
      <c r="D226" s="413"/>
      <c r="E226" s="380"/>
    </row>
    <row r="227" spans="1:5" ht="14.25">
      <c r="A227" s="429"/>
      <c r="B227" s="431"/>
      <c r="C227" s="430"/>
      <c r="D227" s="413"/>
      <c r="E227" s="380"/>
    </row>
    <row r="228" spans="1:3" ht="14.25">
      <c r="A228" s="413"/>
      <c r="B228" s="431"/>
      <c r="C228" s="432"/>
    </row>
    <row r="229" spans="1:6" ht="14.25">
      <c r="A229" s="434"/>
      <c r="F229" s="414"/>
    </row>
    <row r="230" spans="1:6" ht="14.25">
      <c r="A230" s="433"/>
      <c r="B230" s="411"/>
      <c r="C230" s="412"/>
      <c r="D230" s="413"/>
      <c r="E230" s="380"/>
      <c r="F230" s="414"/>
    </row>
    <row r="231" spans="1:6" ht="14.25">
      <c r="A231" s="410"/>
      <c r="B231" s="428"/>
      <c r="C231" s="412"/>
      <c r="D231" s="413"/>
      <c r="E231" s="380"/>
      <c r="F231" s="414"/>
    </row>
    <row r="232" spans="1:6" ht="14.25">
      <c r="A232" s="429"/>
      <c r="B232" s="428"/>
      <c r="C232" s="430"/>
      <c r="D232" s="413"/>
      <c r="E232" s="380"/>
      <c r="F232" s="414"/>
    </row>
    <row r="233" spans="1:5" ht="14.25">
      <c r="A233" s="429"/>
      <c r="B233" s="428"/>
      <c r="C233" s="430"/>
      <c r="D233" s="413"/>
      <c r="E233" s="380"/>
    </row>
    <row r="234" spans="1:5" ht="14.25">
      <c r="A234" s="429"/>
      <c r="B234" s="428"/>
      <c r="C234" s="430"/>
      <c r="D234" s="413"/>
      <c r="E234" s="380"/>
    </row>
    <row r="235" spans="1:5" ht="14.25">
      <c r="A235" s="429"/>
      <c r="B235" s="428"/>
      <c r="C235" s="430"/>
      <c r="D235" s="413"/>
      <c r="E235" s="380"/>
    </row>
    <row r="236" spans="1:5" ht="14.25">
      <c r="A236" s="429"/>
      <c r="B236" s="431"/>
      <c r="C236" s="430"/>
      <c r="D236" s="413"/>
      <c r="E236" s="380"/>
    </row>
    <row r="237" spans="1:3" ht="14.25">
      <c r="A237" s="413"/>
      <c r="B237" s="431"/>
      <c r="C237" s="432"/>
    </row>
  </sheetData>
  <mergeCells count="67">
    <mergeCell ref="T7:T13"/>
    <mergeCell ref="A14:G14"/>
    <mergeCell ref="M6:N6"/>
    <mergeCell ref="O6:T6"/>
    <mergeCell ref="H7:H13"/>
    <mergeCell ref="I7:I13"/>
    <mergeCell ref="J7:J13"/>
    <mergeCell ref="K7:K13"/>
    <mergeCell ref="L7:L13"/>
    <mergeCell ref="M7:M13"/>
    <mergeCell ref="N7:N13"/>
    <mergeCell ref="O7:O13"/>
    <mergeCell ref="D48:E48"/>
    <mergeCell ref="P7:P13"/>
    <mergeCell ref="Q7:Q13"/>
    <mergeCell ref="R7:R13"/>
    <mergeCell ref="S7:S13"/>
    <mergeCell ref="B17:E17"/>
    <mergeCell ref="C18:E18"/>
    <mergeCell ref="D19:E19"/>
    <mergeCell ref="H29:L29"/>
    <mergeCell ref="D46:E46"/>
    <mergeCell ref="C100:E100"/>
    <mergeCell ref="C50:E50"/>
    <mergeCell ref="D51:E51"/>
    <mergeCell ref="C61:C80"/>
    <mergeCell ref="B63:B82"/>
    <mergeCell ref="D81:E81"/>
    <mergeCell ref="C83:E83"/>
    <mergeCell ref="D84:E84"/>
    <mergeCell ref="C87:E87"/>
    <mergeCell ref="B88:B99"/>
    <mergeCell ref="D88:E88"/>
    <mergeCell ref="C89:C99"/>
    <mergeCell ref="B144:E144"/>
    <mergeCell ref="D101:E101"/>
    <mergeCell ref="C102:C107"/>
    <mergeCell ref="C108:E108"/>
    <mergeCell ref="D109:E109"/>
    <mergeCell ref="C111:E111"/>
    <mergeCell ref="D112:E112"/>
    <mergeCell ref="D114:E114"/>
    <mergeCell ref="D118:E118"/>
    <mergeCell ref="D127:E127"/>
    <mergeCell ref="D135:E135"/>
    <mergeCell ref="D142:E142"/>
    <mergeCell ref="D163:E163"/>
    <mergeCell ref="C145:E145"/>
    <mergeCell ref="D146:E146"/>
    <mergeCell ref="B148:E148"/>
    <mergeCell ref="C149:E149"/>
    <mergeCell ref="D150:E150"/>
    <mergeCell ref="C151:C153"/>
    <mergeCell ref="C154:E154"/>
    <mergeCell ref="D155:E155"/>
    <mergeCell ref="D158:E158"/>
    <mergeCell ref="D160:E160"/>
    <mergeCell ref="C162:E162"/>
    <mergeCell ref="A181:B181"/>
    <mergeCell ref="C181:F181"/>
    <mergeCell ref="A165:E165"/>
    <mergeCell ref="A166:B166"/>
    <mergeCell ref="C166:F166"/>
    <mergeCell ref="A171:B171"/>
    <mergeCell ref="C171:F171"/>
    <mergeCell ref="A176:B176"/>
    <mergeCell ref="C176:F176"/>
  </mergeCells>
  <printOptions/>
  <pageMargins left="0.1968503937007874" right="0.1968503937007874" top="0.1968503937007874" bottom="0.1968503937007874" header="0.15748031496062992" footer="0.1968503937007874"/>
  <pageSetup horizontalDpi="600" verticalDpi="600" orientation="portrait" paperSize="9" scale="65" r:id="rId1"/>
  <rowBreaks count="1" manualBreakCount="1">
    <brk id="99" max="16383" man="1"/>
  </rowBreaks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workbookViewId="0" topLeftCell="A7">
      <selection activeCell="F5" sqref="F5"/>
    </sheetView>
  </sheetViews>
  <sheetFormatPr defaultColWidth="8.796875" defaultRowHeight="14.25"/>
  <cols>
    <col min="1" max="1" width="5.5" style="90" customWidth="1"/>
    <col min="2" max="2" width="7.09765625" style="90" customWidth="1"/>
    <col min="3" max="3" width="7.3984375" style="90" customWidth="1"/>
    <col min="4" max="4" width="6.59765625" style="90" customWidth="1"/>
    <col min="5" max="5" width="50.09765625" style="90" customWidth="1"/>
    <col min="6" max="6" width="15" style="90" customWidth="1"/>
    <col min="7" max="7" width="9" style="90" customWidth="1"/>
    <col min="8" max="8" width="10.09765625" style="90" bestFit="1" customWidth="1"/>
    <col min="9" max="16384" width="9" style="90" customWidth="1"/>
  </cols>
  <sheetData>
    <row r="1" spans="1:3" s="259" customFormat="1" ht="12.75">
      <c r="A1" s="1" t="s">
        <v>189</v>
      </c>
      <c r="B1" s="2"/>
      <c r="C1" s="2"/>
    </row>
    <row r="2" spans="1:3" s="259" customFormat="1" ht="12.75">
      <c r="A2" s="3" t="s">
        <v>190</v>
      </c>
      <c r="B2" s="2"/>
      <c r="C2" s="2"/>
    </row>
    <row r="3" spans="1:3" s="259" customFormat="1" ht="12.75">
      <c r="A3" s="3" t="s">
        <v>170</v>
      </c>
      <c r="B3" s="2"/>
      <c r="C3" s="2"/>
    </row>
    <row r="4" s="259" customFormat="1" ht="12.75">
      <c r="A4" s="260"/>
    </row>
    <row r="5" spans="5:8" ht="15">
      <c r="E5" s="261" t="s">
        <v>0</v>
      </c>
      <c r="F5" s="5" t="s">
        <v>295</v>
      </c>
      <c r="G5" s="262"/>
      <c r="H5" s="262"/>
    </row>
    <row r="6" spans="1:6" ht="14.25">
      <c r="A6" s="263"/>
      <c r="F6" s="264"/>
    </row>
    <row r="7" spans="2:6" ht="14.25">
      <c r="B7" s="9"/>
      <c r="E7" s="1" t="s">
        <v>1</v>
      </c>
      <c r="F7" s="10"/>
    </row>
    <row r="8" spans="5:6" ht="14.25">
      <c r="E8" s="1" t="s">
        <v>2</v>
      </c>
      <c r="F8" s="11"/>
    </row>
    <row r="9" spans="5:6" ht="14.25">
      <c r="E9" s="3" t="s">
        <v>3</v>
      </c>
      <c r="F9" s="11"/>
    </row>
    <row r="10" spans="5:6" ht="14.25">
      <c r="E10" s="3" t="s">
        <v>4</v>
      </c>
      <c r="F10" s="11"/>
    </row>
    <row r="12" spans="1:14" ht="14.25">
      <c r="A12" s="511" t="s">
        <v>7</v>
      </c>
      <c r="B12" s="511"/>
      <c r="C12" s="511"/>
      <c r="D12" s="511"/>
      <c r="E12" s="511"/>
      <c r="F12" s="511"/>
      <c r="I12" s="511"/>
      <c r="J12" s="511"/>
      <c r="K12" s="511"/>
      <c r="L12" s="511"/>
      <c r="M12" s="511"/>
      <c r="N12" s="511"/>
    </row>
    <row r="13" spans="1:14" ht="14.25">
      <c r="A13" s="14"/>
      <c r="B13" s="14"/>
      <c r="C13" s="14"/>
      <c r="D13" s="14"/>
      <c r="E13" s="14"/>
      <c r="F13" s="14"/>
      <c r="I13" s="14"/>
      <c r="J13" s="14"/>
      <c r="K13" s="14"/>
      <c r="L13" s="14"/>
      <c r="M13" s="14"/>
      <c r="N13" s="14"/>
    </row>
    <row r="14" spans="1:6" ht="12.75" customHeight="1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</row>
    <row r="15" spans="1:6" s="175" customFormat="1" ht="11.1" customHeight="1">
      <c r="A15" s="63">
        <v>801</v>
      </c>
      <c r="B15" s="512" t="s">
        <v>17</v>
      </c>
      <c r="C15" s="512"/>
      <c r="D15" s="512"/>
      <c r="E15" s="513"/>
      <c r="F15" s="91">
        <f>F16+F47+F79+F82+F91+F95</f>
        <v>5761168</v>
      </c>
    </row>
    <row r="16" spans="1:6" s="175" customFormat="1" ht="15" customHeight="1">
      <c r="A16" s="23"/>
      <c r="B16" s="92">
        <v>80110</v>
      </c>
      <c r="C16" s="505" t="s">
        <v>145</v>
      </c>
      <c r="D16" s="514"/>
      <c r="E16" s="515"/>
      <c r="F16" s="93">
        <f>F17+F43+F45</f>
        <v>1519989</v>
      </c>
    </row>
    <row r="17" spans="1:6" ht="11.1" customHeight="1">
      <c r="A17" s="42"/>
      <c r="B17" s="69"/>
      <c r="C17" s="95" t="s">
        <v>139</v>
      </c>
      <c r="D17" s="502" t="s">
        <v>140</v>
      </c>
      <c r="E17" s="503"/>
      <c r="F17" s="96">
        <f>SUM(F18:F42)-F19</f>
        <v>1519989</v>
      </c>
    </row>
    <row r="18" spans="1:6" ht="11.1" customHeight="1">
      <c r="A18" s="42"/>
      <c r="B18" s="97"/>
      <c r="C18" s="69"/>
      <c r="D18" s="15">
        <v>3020</v>
      </c>
      <c r="E18" s="30" t="s">
        <v>21</v>
      </c>
      <c r="F18" s="17">
        <f>F19</f>
        <v>0</v>
      </c>
    </row>
    <row r="19" spans="1:6" ht="11.1" customHeight="1">
      <c r="A19" s="42"/>
      <c r="B19" s="97"/>
      <c r="C19" s="97"/>
      <c r="D19" s="15"/>
      <c r="E19" s="30" t="s">
        <v>23</v>
      </c>
      <c r="F19" s="17">
        <v>0</v>
      </c>
    </row>
    <row r="20" spans="1:6" ht="11.1" customHeight="1">
      <c r="A20" s="42"/>
      <c r="B20" s="97"/>
      <c r="C20" s="97"/>
      <c r="D20" s="15">
        <v>4010</v>
      </c>
      <c r="E20" s="30" t="s">
        <v>25</v>
      </c>
      <c r="F20" s="17">
        <v>1160949</v>
      </c>
    </row>
    <row r="21" spans="1:6" ht="11.1" customHeight="1">
      <c r="A21" s="42"/>
      <c r="B21" s="97"/>
      <c r="C21" s="97"/>
      <c r="D21" s="15">
        <v>4040</v>
      </c>
      <c r="E21" s="30" t="s">
        <v>26</v>
      </c>
      <c r="F21" s="17">
        <v>87636</v>
      </c>
    </row>
    <row r="22" spans="1:6" ht="11.1" customHeight="1">
      <c r="A22" s="42"/>
      <c r="B22" s="97"/>
      <c r="C22" s="97"/>
      <c r="D22" s="15">
        <v>4110</v>
      </c>
      <c r="E22" s="30" t="s">
        <v>29</v>
      </c>
      <c r="F22" s="17">
        <v>211179</v>
      </c>
    </row>
    <row r="23" spans="1:6" ht="11.1" customHeight="1">
      <c r="A23" s="42"/>
      <c r="B23" s="97"/>
      <c r="C23" s="97"/>
      <c r="D23" s="15">
        <v>4120</v>
      </c>
      <c r="E23" s="30" t="s">
        <v>9</v>
      </c>
      <c r="F23" s="17">
        <v>18701</v>
      </c>
    </row>
    <row r="24" spans="1:6" ht="11.1" customHeight="1">
      <c r="A24" s="42"/>
      <c r="B24" s="97"/>
      <c r="C24" s="97"/>
      <c r="D24" s="15">
        <v>4140</v>
      </c>
      <c r="E24" s="30" t="s">
        <v>30</v>
      </c>
      <c r="F24" s="17">
        <v>0</v>
      </c>
    </row>
    <row r="25" spans="1:6" ht="11.1" customHeight="1">
      <c r="A25" s="42"/>
      <c r="B25" s="97"/>
      <c r="C25" s="97"/>
      <c r="D25" s="15">
        <v>4210</v>
      </c>
      <c r="E25" s="30" t="s">
        <v>18</v>
      </c>
      <c r="F25" s="17">
        <v>0</v>
      </c>
    </row>
    <row r="26" spans="1:6" ht="11.1" customHeight="1">
      <c r="A26" s="42"/>
      <c r="B26" s="97"/>
      <c r="C26" s="97"/>
      <c r="D26" s="15">
        <v>4240</v>
      </c>
      <c r="E26" s="30" t="s">
        <v>19</v>
      </c>
      <c r="F26" s="17">
        <v>0</v>
      </c>
    </row>
    <row r="27" spans="1:6" ht="11.1" customHeight="1">
      <c r="A27" s="42"/>
      <c r="B27" s="97"/>
      <c r="C27" s="97"/>
      <c r="D27" s="15"/>
      <c r="E27" s="30" t="s">
        <v>191</v>
      </c>
      <c r="F27" s="17">
        <v>0</v>
      </c>
    </row>
    <row r="28" spans="1:6" ht="11.1" customHeight="1">
      <c r="A28" s="42"/>
      <c r="B28" s="97"/>
      <c r="C28" s="97"/>
      <c r="D28" s="15">
        <v>4260</v>
      </c>
      <c r="E28" s="30" t="s">
        <v>33</v>
      </c>
      <c r="F28" s="17">
        <v>0</v>
      </c>
    </row>
    <row r="29" spans="1:6" ht="11.1" customHeight="1">
      <c r="A29" s="42"/>
      <c r="B29" s="97"/>
      <c r="C29" s="97"/>
      <c r="D29" s="15"/>
      <c r="E29" s="30" t="s">
        <v>34</v>
      </c>
      <c r="F29" s="17">
        <v>0</v>
      </c>
    </row>
    <row r="30" spans="1:6" ht="11.1" customHeight="1">
      <c r="A30" s="42"/>
      <c r="B30" s="97"/>
      <c r="C30" s="97"/>
      <c r="D30" s="15"/>
      <c r="E30" s="30" t="s">
        <v>105</v>
      </c>
      <c r="F30" s="17">
        <f>7800-7800</f>
        <v>0</v>
      </c>
    </row>
    <row r="31" spans="1:6" ht="11.1" customHeight="1">
      <c r="A31" s="42"/>
      <c r="B31" s="97"/>
      <c r="C31" s="97"/>
      <c r="D31" s="15">
        <v>4280</v>
      </c>
      <c r="E31" s="30" t="s">
        <v>35</v>
      </c>
      <c r="F31" s="17">
        <v>0</v>
      </c>
    </row>
    <row r="32" spans="1:6" ht="11.1" customHeight="1">
      <c r="A32" s="42"/>
      <c r="B32" s="97"/>
      <c r="C32" s="97"/>
      <c r="D32" s="15">
        <v>4300</v>
      </c>
      <c r="E32" s="30" t="s">
        <v>36</v>
      </c>
      <c r="F32" s="17">
        <v>0</v>
      </c>
    </row>
    <row r="33" spans="1:6" ht="11.1" customHeight="1">
      <c r="A33" s="42"/>
      <c r="B33" s="97"/>
      <c r="C33" s="97"/>
      <c r="D33" s="15"/>
      <c r="E33" s="35" t="s">
        <v>110</v>
      </c>
      <c r="F33" s="17">
        <v>0</v>
      </c>
    </row>
    <row r="34" spans="1:6" ht="11.1" customHeight="1">
      <c r="A34" s="42"/>
      <c r="B34" s="97"/>
      <c r="C34" s="97"/>
      <c r="D34" s="15">
        <v>4360</v>
      </c>
      <c r="E34" s="30" t="s">
        <v>38</v>
      </c>
      <c r="F34" s="17">
        <v>0</v>
      </c>
    </row>
    <row r="35" spans="1:6" ht="11.1" customHeight="1">
      <c r="A35" s="42"/>
      <c r="B35" s="97"/>
      <c r="C35" s="97"/>
      <c r="D35" s="15"/>
      <c r="E35" s="30" t="s">
        <v>39</v>
      </c>
      <c r="F35" s="17">
        <f>2900-2576-324</f>
        <v>0</v>
      </c>
    </row>
    <row r="36" spans="1:6" ht="11.1" customHeight="1">
      <c r="A36" s="42"/>
      <c r="B36" s="97"/>
      <c r="C36" s="97"/>
      <c r="D36" s="15"/>
      <c r="E36" s="30" t="s">
        <v>141</v>
      </c>
      <c r="F36" s="17">
        <v>0</v>
      </c>
    </row>
    <row r="37" spans="1:6" ht="11.1" customHeight="1">
      <c r="A37" s="42"/>
      <c r="B37" s="97"/>
      <c r="C37" s="97"/>
      <c r="D37" s="15">
        <v>4410</v>
      </c>
      <c r="E37" s="30" t="s">
        <v>40</v>
      </c>
      <c r="F37" s="17">
        <v>0</v>
      </c>
    </row>
    <row r="38" spans="1:6" ht="11.1" customHeight="1">
      <c r="A38" s="42"/>
      <c r="B38" s="97"/>
      <c r="C38" s="97"/>
      <c r="D38" s="15">
        <v>4420</v>
      </c>
      <c r="E38" s="30" t="s">
        <v>22</v>
      </c>
      <c r="F38" s="17">
        <v>0</v>
      </c>
    </row>
    <row r="39" spans="1:6" ht="11.1" customHeight="1">
      <c r="A39" s="42"/>
      <c r="B39" s="97"/>
      <c r="C39" s="97"/>
      <c r="D39" s="15">
        <v>4430</v>
      </c>
      <c r="E39" s="30" t="s">
        <v>24</v>
      </c>
      <c r="F39" s="17">
        <v>0</v>
      </c>
    </row>
    <row r="40" spans="1:6" ht="11.1" customHeight="1">
      <c r="A40" s="42"/>
      <c r="B40" s="97"/>
      <c r="C40" s="97"/>
      <c r="D40" s="15">
        <v>4440</v>
      </c>
      <c r="E40" s="36" t="s">
        <v>41</v>
      </c>
      <c r="F40" s="17">
        <v>41524</v>
      </c>
    </row>
    <row r="41" spans="1:6" ht="11.1" customHeight="1">
      <c r="A41" s="42"/>
      <c r="B41" s="97"/>
      <c r="C41" s="97"/>
      <c r="D41" s="15">
        <v>4520</v>
      </c>
      <c r="E41" s="35" t="s">
        <v>42</v>
      </c>
      <c r="F41" s="17">
        <f>2140-2140</f>
        <v>0</v>
      </c>
    </row>
    <row r="42" spans="1:6" ht="10.5" customHeight="1">
      <c r="A42" s="42"/>
      <c r="B42" s="97"/>
      <c r="C42" s="97"/>
      <c r="D42" s="15">
        <v>4700</v>
      </c>
      <c r="E42" s="36" t="s">
        <v>107</v>
      </c>
      <c r="F42" s="17">
        <v>0</v>
      </c>
    </row>
    <row r="43" spans="1:6" ht="11.1" customHeight="1">
      <c r="A43" s="42"/>
      <c r="B43" s="97"/>
      <c r="C43" s="54" t="s">
        <v>43</v>
      </c>
      <c r="D43" s="507" t="s">
        <v>44</v>
      </c>
      <c r="E43" s="506"/>
      <c r="F43" s="96">
        <f>F44</f>
        <v>0</v>
      </c>
    </row>
    <row r="44" spans="1:6" ht="11.1" customHeight="1">
      <c r="A44" s="42"/>
      <c r="B44" s="97"/>
      <c r="C44" s="69"/>
      <c r="D44" s="98">
        <v>4270</v>
      </c>
      <c r="E44" s="99" t="s">
        <v>45</v>
      </c>
      <c r="F44" s="18">
        <v>0</v>
      </c>
    </row>
    <row r="45" spans="1:6" ht="11.1" customHeight="1">
      <c r="A45" s="42"/>
      <c r="B45" s="97"/>
      <c r="C45" s="54" t="s">
        <v>46</v>
      </c>
      <c r="D45" s="710" t="s">
        <v>47</v>
      </c>
      <c r="E45" s="710"/>
      <c r="F45" s="96">
        <v>0</v>
      </c>
    </row>
    <row r="46" spans="1:6" ht="11.1" customHeight="1">
      <c r="A46" s="42"/>
      <c r="B46" s="116"/>
      <c r="C46" s="69"/>
      <c r="D46" s="98">
        <v>4300</v>
      </c>
      <c r="E46" s="100" t="s">
        <v>36</v>
      </c>
      <c r="F46" s="18">
        <v>0</v>
      </c>
    </row>
    <row r="47" spans="1:6" s="175" customFormat="1" ht="13.5" customHeight="1">
      <c r="A47" s="40"/>
      <c r="B47" s="92">
        <v>80120</v>
      </c>
      <c r="C47" s="505" t="s">
        <v>177</v>
      </c>
      <c r="D47" s="514"/>
      <c r="E47" s="515"/>
      <c r="F47" s="93">
        <f>F48+F77</f>
        <v>4140361</v>
      </c>
    </row>
    <row r="48" spans="1:6" ht="11.1" customHeight="1">
      <c r="A48" s="42"/>
      <c r="B48" s="69"/>
      <c r="C48" s="95" t="s">
        <v>178</v>
      </c>
      <c r="D48" s="502" t="s">
        <v>179</v>
      </c>
      <c r="E48" s="503"/>
      <c r="F48" s="96">
        <f>SUM(F49:F76)-F50-F51</f>
        <v>4113461</v>
      </c>
    </row>
    <row r="49" spans="1:6" ht="11.1" customHeight="1">
      <c r="A49" s="42"/>
      <c r="B49" s="97"/>
      <c r="C49" s="69"/>
      <c r="D49" s="15">
        <v>3020</v>
      </c>
      <c r="E49" s="30" t="s">
        <v>21</v>
      </c>
      <c r="F49" s="17">
        <f>F50</f>
        <v>10100</v>
      </c>
    </row>
    <row r="50" spans="1:6" ht="11.1" customHeight="1">
      <c r="A50" s="42"/>
      <c r="B50" s="97"/>
      <c r="C50" s="97"/>
      <c r="D50" s="15"/>
      <c r="E50" s="134" t="s">
        <v>192</v>
      </c>
      <c r="F50" s="220">
        <v>10100</v>
      </c>
    </row>
    <row r="51" spans="1:6" ht="11.1" customHeight="1">
      <c r="A51" s="42"/>
      <c r="B51" s="97"/>
      <c r="C51" s="97"/>
      <c r="D51" s="15"/>
      <c r="E51" s="134" t="s">
        <v>23</v>
      </c>
      <c r="F51" s="220">
        <v>0</v>
      </c>
    </row>
    <row r="52" spans="1:6" ht="11.1" customHeight="1">
      <c r="A52" s="42"/>
      <c r="B52" s="97"/>
      <c r="C52" s="97"/>
      <c r="D52" s="15">
        <v>4010</v>
      </c>
      <c r="E52" s="30" t="s">
        <v>25</v>
      </c>
      <c r="F52" s="17">
        <v>2882497</v>
      </c>
    </row>
    <row r="53" spans="1:6" ht="11.1" customHeight="1">
      <c r="A53" s="42"/>
      <c r="B53" s="97"/>
      <c r="C53" s="97"/>
      <c r="D53" s="15">
        <v>4040</v>
      </c>
      <c r="E53" s="30" t="s">
        <v>26</v>
      </c>
      <c r="F53" s="17">
        <v>217771</v>
      </c>
    </row>
    <row r="54" spans="1:6" ht="11.1" customHeight="1">
      <c r="A54" s="42"/>
      <c r="B54" s="97"/>
      <c r="C54" s="97"/>
      <c r="D54" s="15">
        <v>4110</v>
      </c>
      <c r="E54" s="30" t="s">
        <v>29</v>
      </c>
      <c r="F54" s="17">
        <v>523325</v>
      </c>
    </row>
    <row r="55" spans="1:6" ht="11.1" customHeight="1">
      <c r="A55" s="42"/>
      <c r="B55" s="97"/>
      <c r="C55" s="97"/>
      <c r="D55" s="15">
        <v>4120</v>
      </c>
      <c r="E55" s="30" t="s">
        <v>9</v>
      </c>
      <c r="F55" s="17">
        <v>42878</v>
      </c>
    </row>
    <row r="56" spans="1:6" ht="11.1" customHeight="1">
      <c r="A56" s="42"/>
      <c r="B56" s="97"/>
      <c r="C56" s="97"/>
      <c r="D56" s="15">
        <v>4140</v>
      </c>
      <c r="E56" s="30" t="s">
        <v>30</v>
      </c>
      <c r="F56" s="17">
        <v>218</v>
      </c>
    </row>
    <row r="57" spans="1:6" ht="11.1" customHeight="1">
      <c r="A57" s="42"/>
      <c r="B57" s="97"/>
      <c r="C57" s="97"/>
      <c r="D57" s="15">
        <v>4170</v>
      </c>
      <c r="E57" s="30" t="s">
        <v>156</v>
      </c>
      <c r="F57" s="17">
        <v>0</v>
      </c>
    </row>
    <row r="58" spans="1:6" ht="11.1" customHeight="1">
      <c r="A58" s="42"/>
      <c r="B58" s="97"/>
      <c r="C58" s="97"/>
      <c r="D58" s="15">
        <v>4210</v>
      </c>
      <c r="E58" s="30" t="s">
        <v>18</v>
      </c>
      <c r="F58" s="17">
        <v>43552</v>
      </c>
    </row>
    <row r="59" spans="1:6" ht="11.1" customHeight="1">
      <c r="A59" s="42"/>
      <c r="B59" s="97"/>
      <c r="C59" s="97"/>
      <c r="D59" s="15">
        <v>4240</v>
      </c>
      <c r="E59" s="30" t="s">
        <v>180</v>
      </c>
      <c r="F59" s="17">
        <v>3000</v>
      </c>
    </row>
    <row r="60" spans="1:6" ht="11.1" customHeight="1">
      <c r="A60" s="42"/>
      <c r="B60" s="97"/>
      <c r="C60" s="97"/>
      <c r="D60" s="15">
        <v>4260</v>
      </c>
      <c r="E60" s="30" t="s">
        <v>105</v>
      </c>
      <c r="F60" s="17">
        <f>221-221</f>
        <v>0</v>
      </c>
    </row>
    <row r="61" spans="1:6" ht="11.1" customHeight="1">
      <c r="A61" s="42"/>
      <c r="B61" s="97"/>
      <c r="C61" s="97"/>
      <c r="D61" s="15"/>
      <c r="E61" s="30" t="s">
        <v>33</v>
      </c>
      <c r="F61" s="17">
        <v>0</v>
      </c>
    </row>
    <row r="62" spans="1:6" ht="11.1" customHeight="1">
      <c r="A62" s="42"/>
      <c r="B62" s="97"/>
      <c r="C62" s="97"/>
      <c r="D62" s="15"/>
      <c r="E62" s="30" t="s">
        <v>34</v>
      </c>
      <c r="F62" s="17">
        <v>196800</v>
      </c>
    </row>
    <row r="63" spans="1:6" ht="11.1" customHeight="1">
      <c r="A63" s="42"/>
      <c r="B63" s="97"/>
      <c r="C63" s="97"/>
      <c r="D63" s="15">
        <v>4280</v>
      </c>
      <c r="E63" s="30" t="s">
        <v>35</v>
      </c>
      <c r="F63" s="17">
        <v>4580</v>
      </c>
    </row>
    <row r="64" spans="1:6" ht="11.1" customHeight="1">
      <c r="A64" s="42"/>
      <c r="B64" s="97"/>
      <c r="C64" s="97"/>
      <c r="D64" s="15">
        <v>4300</v>
      </c>
      <c r="E64" s="30" t="s">
        <v>36</v>
      </c>
      <c r="F64" s="17">
        <v>16160</v>
      </c>
    </row>
    <row r="65" spans="1:6" ht="11.1" customHeight="1">
      <c r="A65" s="42"/>
      <c r="B65" s="97"/>
      <c r="C65" s="97"/>
      <c r="D65" s="15"/>
      <c r="E65" s="35" t="s">
        <v>110</v>
      </c>
      <c r="F65" s="17">
        <v>0</v>
      </c>
    </row>
    <row r="66" spans="1:6" ht="11.1" customHeight="1">
      <c r="A66" s="42"/>
      <c r="B66" s="97"/>
      <c r="C66" s="97"/>
      <c r="D66" s="15"/>
      <c r="E66" s="35" t="s">
        <v>149</v>
      </c>
      <c r="F66" s="17">
        <v>0</v>
      </c>
    </row>
    <row r="67" spans="1:6" ht="11.1" customHeight="1">
      <c r="A67" s="42"/>
      <c r="B67" s="97"/>
      <c r="C67" s="97"/>
      <c r="D67" s="15"/>
      <c r="E67" s="35" t="s">
        <v>37</v>
      </c>
      <c r="F67" s="17">
        <v>12800</v>
      </c>
    </row>
    <row r="68" spans="1:6" ht="13.5" customHeight="1">
      <c r="A68" s="42"/>
      <c r="B68" s="97"/>
      <c r="C68" s="97"/>
      <c r="D68" s="15">
        <v>4360</v>
      </c>
      <c r="E68" s="36" t="s">
        <v>125</v>
      </c>
      <c r="F68" s="17">
        <v>5400</v>
      </c>
    </row>
    <row r="69" spans="1:6" ht="13.5" customHeight="1">
      <c r="A69" s="42"/>
      <c r="B69" s="97"/>
      <c r="C69" s="97"/>
      <c r="D69" s="15"/>
      <c r="E69" s="36" t="s">
        <v>193</v>
      </c>
      <c r="F69" s="17">
        <v>7380</v>
      </c>
    </row>
    <row r="70" spans="1:6" ht="11.1" customHeight="1">
      <c r="A70" s="42"/>
      <c r="B70" s="97"/>
      <c r="C70" s="97"/>
      <c r="D70" s="15">
        <v>4410</v>
      </c>
      <c r="E70" s="30" t="s">
        <v>40</v>
      </c>
      <c r="F70" s="17">
        <v>440</v>
      </c>
    </row>
    <row r="71" spans="1:6" ht="11.1" customHeight="1">
      <c r="A71" s="42"/>
      <c r="B71" s="97"/>
      <c r="C71" s="97"/>
      <c r="D71" s="15">
        <v>4420</v>
      </c>
      <c r="E71" s="30" t="s">
        <v>22</v>
      </c>
      <c r="F71" s="17">
        <v>0</v>
      </c>
    </row>
    <row r="72" spans="1:6" ht="11.1" customHeight="1">
      <c r="A72" s="42"/>
      <c r="B72" s="97"/>
      <c r="C72" s="97"/>
      <c r="D72" s="15">
        <v>4430</v>
      </c>
      <c r="E72" s="30" t="s">
        <v>24</v>
      </c>
      <c r="F72" s="17">
        <v>0</v>
      </c>
    </row>
    <row r="73" spans="1:6" ht="11.1" customHeight="1">
      <c r="A73" s="42"/>
      <c r="B73" s="97"/>
      <c r="C73" s="97"/>
      <c r="D73" s="15">
        <v>4440</v>
      </c>
      <c r="E73" s="36" t="s">
        <v>41</v>
      </c>
      <c r="F73" s="17">
        <v>137603</v>
      </c>
    </row>
    <row r="74" spans="1:6" ht="11.1" customHeight="1">
      <c r="A74" s="42"/>
      <c r="B74" s="97"/>
      <c r="C74" s="97"/>
      <c r="D74" s="37">
        <v>4520</v>
      </c>
      <c r="E74" s="35" t="s">
        <v>42</v>
      </c>
      <c r="F74" s="17">
        <v>7140</v>
      </c>
    </row>
    <row r="75" spans="1:6" ht="11.1" customHeight="1">
      <c r="A75" s="42"/>
      <c r="B75" s="97"/>
      <c r="C75" s="97"/>
      <c r="D75" s="37">
        <v>4530</v>
      </c>
      <c r="E75" s="35" t="s">
        <v>106</v>
      </c>
      <c r="F75" s="17">
        <v>317</v>
      </c>
    </row>
    <row r="76" spans="1:6" ht="11.1" customHeight="1">
      <c r="A76" s="42"/>
      <c r="B76" s="97"/>
      <c r="C76" s="97"/>
      <c r="D76" s="15">
        <v>4700</v>
      </c>
      <c r="E76" s="36" t="s">
        <v>107</v>
      </c>
      <c r="F76" s="17">
        <v>1500</v>
      </c>
    </row>
    <row r="77" spans="1:6" ht="11.1" customHeight="1">
      <c r="A77" s="42"/>
      <c r="B77" s="97"/>
      <c r="C77" s="54" t="s">
        <v>43</v>
      </c>
      <c r="D77" s="507" t="s">
        <v>44</v>
      </c>
      <c r="E77" s="506"/>
      <c r="F77" s="96">
        <f>F78</f>
        <v>26900</v>
      </c>
    </row>
    <row r="78" spans="1:6" ht="11.1" customHeight="1">
      <c r="A78" s="42"/>
      <c r="B78" s="116"/>
      <c r="C78" s="107"/>
      <c r="D78" s="38">
        <v>4270</v>
      </c>
      <c r="E78" s="36" t="s">
        <v>45</v>
      </c>
      <c r="F78" s="18">
        <v>26900</v>
      </c>
    </row>
    <row r="79" spans="1:6" ht="12.75" customHeight="1">
      <c r="A79" s="40"/>
      <c r="B79" s="68">
        <v>80146</v>
      </c>
      <c r="C79" s="499" t="s">
        <v>51</v>
      </c>
      <c r="D79" s="500"/>
      <c r="E79" s="501"/>
      <c r="F79" s="93">
        <f>F80</f>
        <v>8789</v>
      </c>
    </row>
    <row r="80" spans="1:6" s="175" customFormat="1" ht="11.1" customHeight="1">
      <c r="A80" s="42"/>
      <c r="B80" s="97"/>
      <c r="C80" s="95" t="s">
        <v>52</v>
      </c>
      <c r="D80" s="502" t="s">
        <v>51</v>
      </c>
      <c r="E80" s="503"/>
      <c r="F80" s="96">
        <f>F81</f>
        <v>8789</v>
      </c>
    </row>
    <row r="81" spans="1:6" ht="12" customHeight="1">
      <c r="A81" s="45"/>
      <c r="B81" s="116"/>
      <c r="C81" s="116"/>
      <c r="D81" s="38">
        <v>4700</v>
      </c>
      <c r="E81" s="36" t="s">
        <v>53</v>
      </c>
      <c r="F81" s="18">
        <v>8789</v>
      </c>
    </row>
    <row r="82" spans="1:6" ht="55.5" customHeight="1">
      <c r="A82" s="49"/>
      <c r="B82" s="19">
        <v>80152</v>
      </c>
      <c r="C82" s="502" t="s">
        <v>194</v>
      </c>
      <c r="D82" s="706"/>
      <c r="E82" s="503"/>
      <c r="F82" s="93">
        <f>F83</f>
        <v>30167</v>
      </c>
    </row>
    <row r="83" spans="1:6" ht="21" customHeight="1">
      <c r="A83" s="47"/>
      <c r="B83" s="47"/>
      <c r="C83" s="46" t="s">
        <v>195</v>
      </c>
      <c r="D83" s="502" t="s">
        <v>60</v>
      </c>
      <c r="E83" s="503"/>
      <c r="F83" s="265">
        <f>F84+F85+F86+F87+F88+F89</f>
        <v>30167</v>
      </c>
    </row>
    <row r="84" spans="1:6" ht="15.75" customHeight="1">
      <c r="A84" s="47"/>
      <c r="B84" s="49"/>
      <c r="C84" s="46"/>
      <c r="D84" s="105">
        <v>4010</v>
      </c>
      <c r="E84" s="30" t="s">
        <v>25</v>
      </c>
      <c r="F84" s="44">
        <v>19140</v>
      </c>
    </row>
    <row r="85" spans="1:6" ht="15.75" customHeight="1">
      <c r="A85" s="47"/>
      <c r="B85" s="49"/>
      <c r="C85" s="49"/>
      <c r="D85" s="105">
        <v>4040</v>
      </c>
      <c r="E85" s="30" t="s">
        <v>26</v>
      </c>
      <c r="F85" s="44">
        <v>0</v>
      </c>
    </row>
    <row r="86" spans="1:6" ht="15.75" customHeight="1">
      <c r="A86" s="47"/>
      <c r="B86" s="49"/>
      <c r="C86" s="49"/>
      <c r="D86" s="105">
        <v>4110</v>
      </c>
      <c r="E86" s="30" t="s">
        <v>29</v>
      </c>
      <c r="F86" s="44">
        <v>3291</v>
      </c>
    </row>
    <row r="87" spans="1:6" ht="15.75" customHeight="1">
      <c r="A87" s="47"/>
      <c r="B87" s="49"/>
      <c r="C87" s="49"/>
      <c r="D87" s="266">
        <v>4120</v>
      </c>
      <c r="E87" s="39" t="s">
        <v>9</v>
      </c>
      <c r="F87" s="44">
        <v>469</v>
      </c>
    </row>
    <row r="88" spans="1:6" ht="15.75" customHeight="1">
      <c r="A88" s="47"/>
      <c r="B88" s="49"/>
      <c r="C88" s="49"/>
      <c r="D88" s="15">
        <v>4240</v>
      </c>
      <c r="E88" s="30" t="s">
        <v>19</v>
      </c>
      <c r="F88" s="44">
        <v>6000</v>
      </c>
    </row>
    <row r="89" spans="1:6" ht="15.75" customHeight="1">
      <c r="A89" s="47"/>
      <c r="B89" s="49"/>
      <c r="C89" s="49"/>
      <c r="D89" s="266">
        <v>4440</v>
      </c>
      <c r="E89" s="36" t="s">
        <v>41</v>
      </c>
      <c r="F89" s="44">
        <v>1267</v>
      </c>
    </row>
    <row r="90" spans="1:6" ht="15.75" customHeight="1">
      <c r="A90" s="19" t="s">
        <v>10</v>
      </c>
      <c r="B90" s="19" t="s">
        <v>11</v>
      </c>
      <c r="C90" s="19" t="s">
        <v>12</v>
      </c>
      <c r="D90" s="19" t="s">
        <v>13</v>
      </c>
      <c r="E90" s="19" t="s">
        <v>14</v>
      </c>
      <c r="F90" s="19" t="s">
        <v>15</v>
      </c>
    </row>
    <row r="91" spans="1:6" ht="30" customHeight="1">
      <c r="A91" s="47"/>
      <c r="B91" s="144">
        <v>80153</v>
      </c>
      <c r="C91" s="707" t="s">
        <v>61</v>
      </c>
      <c r="D91" s="708"/>
      <c r="E91" s="709"/>
      <c r="F91" s="27">
        <f>F92</f>
        <v>9900</v>
      </c>
    </row>
    <row r="92" spans="1:6" ht="25.5" customHeight="1">
      <c r="A92" s="47"/>
      <c r="B92" s="128"/>
      <c r="C92" s="142" t="s">
        <v>62</v>
      </c>
      <c r="D92" s="535" t="s">
        <v>112</v>
      </c>
      <c r="E92" s="536"/>
      <c r="F92" s="27">
        <f>F93+F94</f>
        <v>9900</v>
      </c>
    </row>
    <row r="93" spans="1:6" ht="18" customHeight="1">
      <c r="A93" s="47"/>
      <c r="B93" s="141"/>
      <c r="C93" s="172"/>
      <c r="D93" s="146">
        <v>4210</v>
      </c>
      <c r="E93" s="267" t="s">
        <v>48</v>
      </c>
      <c r="F93" s="44">
        <v>2640</v>
      </c>
    </row>
    <row r="94" spans="1:6" ht="15.75" customHeight="1">
      <c r="A94" s="47"/>
      <c r="B94" s="128"/>
      <c r="C94" s="147"/>
      <c r="D94" s="130">
        <v>4240</v>
      </c>
      <c r="E94" s="137" t="s">
        <v>113</v>
      </c>
      <c r="F94" s="44">
        <v>7260</v>
      </c>
    </row>
    <row r="95" spans="1:6" s="175" customFormat="1" ht="13.5" customHeight="1">
      <c r="A95" s="40"/>
      <c r="B95" s="41">
        <v>80195</v>
      </c>
      <c r="C95" s="504" t="s">
        <v>63</v>
      </c>
      <c r="D95" s="504"/>
      <c r="E95" s="504"/>
      <c r="F95" s="21">
        <f>F111+F102+F98+F96</f>
        <v>51962</v>
      </c>
    </row>
    <row r="96" spans="1:6" s="175" customFormat="1" ht="13.5" customHeight="1">
      <c r="A96" s="53"/>
      <c r="B96" s="24"/>
      <c r="C96" s="70" t="s">
        <v>64</v>
      </c>
      <c r="D96" s="506" t="s">
        <v>65</v>
      </c>
      <c r="E96" s="507"/>
      <c r="F96" s="27">
        <f>F97</f>
        <v>34196</v>
      </c>
    </row>
    <row r="97" spans="1:6" s="175" customFormat="1" ht="10.5" customHeight="1">
      <c r="A97" s="53"/>
      <c r="B97" s="24"/>
      <c r="C97" s="107"/>
      <c r="D97" s="56">
        <v>4440</v>
      </c>
      <c r="E97" s="57" t="s">
        <v>66</v>
      </c>
      <c r="F97" s="44">
        <v>34196</v>
      </c>
    </row>
    <row r="98" spans="1:6" s="175" customFormat="1" ht="13.5" customHeight="1">
      <c r="A98" s="53"/>
      <c r="B98" s="24"/>
      <c r="C98" s="108" t="s">
        <v>67</v>
      </c>
      <c r="D98" s="505" t="s">
        <v>68</v>
      </c>
      <c r="E98" s="515"/>
      <c r="F98" s="27">
        <f>SUM(F99:F101)</f>
        <v>0</v>
      </c>
    </row>
    <row r="99" spans="1:6" s="175" customFormat="1" ht="10.5" customHeight="1">
      <c r="A99" s="53"/>
      <c r="B99" s="24"/>
      <c r="C99" s="196"/>
      <c r="D99" s="268">
        <v>4010</v>
      </c>
      <c r="E99" s="30" t="s">
        <v>25</v>
      </c>
      <c r="F99" s="269">
        <v>0</v>
      </c>
    </row>
    <row r="100" spans="1:6" s="175" customFormat="1" ht="10.5" customHeight="1">
      <c r="A100" s="53"/>
      <c r="B100" s="24"/>
      <c r="C100" s="109"/>
      <c r="D100" s="268">
        <v>4110</v>
      </c>
      <c r="E100" s="59" t="s">
        <v>29</v>
      </c>
      <c r="F100" s="269">
        <v>0</v>
      </c>
    </row>
    <row r="101" spans="1:6" s="175" customFormat="1" ht="10.5" customHeight="1">
      <c r="A101" s="53"/>
      <c r="B101" s="24"/>
      <c r="C101" s="195"/>
      <c r="D101" s="108">
        <v>4120</v>
      </c>
      <c r="E101" s="59" t="s">
        <v>9</v>
      </c>
      <c r="F101" s="269">
        <v>0</v>
      </c>
    </row>
    <row r="102" spans="1:6" s="175" customFormat="1" ht="21.75" customHeight="1">
      <c r="A102" s="53"/>
      <c r="B102" s="24"/>
      <c r="C102" s="52" t="s">
        <v>69</v>
      </c>
      <c r="D102" s="518" t="s">
        <v>70</v>
      </c>
      <c r="E102" s="519"/>
      <c r="F102" s="27">
        <f>SUM(F103:F110)</f>
        <v>12563</v>
      </c>
    </row>
    <row r="103" spans="1:6" s="175" customFormat="1" ht="11.1" customHeight="1">
      <c r="A103" s="53"/>
      <c r="B103" s="24"/>
      <c r="C103" s="29"/>
      <c r="D103" s="15">
        <v>4110</v>
      </c>
      <c r="E103" s="59" t="s">
        <v>114</v>
      </c>
      <c r="F103" s="17">
        <v>562</v>
      </c>
    </row>
    <row r="104" spans="1:6" s="175" customFormat="1" ht="11.1" customHeight="1">
      <c r="A104" s="53"/>
      <c r="B104" s="24"/>
      <c r="C104" s="32"/>
      <c r="D104" s="15">
        <v>4120</v>
      </c>
      <c r="E104" s="59" t="s">
        <v>115</v>
      </c>
      <c r="F104" s="17">
        <v>80</v>
      </c>
    </row>
    <row r="105" spans="1:6" s="175" customFormat="1" ht="11.1" customHeight="1">
      <c r="A105" s="53"/>
      <c r="B105" s="24"/>
      <c r="C105" s="32"/>
      <c r="D105" s="48">
        <v>4170</v>
      </c>
      <c r="E105" s="59" t="s">
        <v>116</v>
      </c>
      <c r="F105" s="17">
        <v>3210</v>
      </c>
    </row>
    <row r="106" spans="1:6" s="175" customFormat="1" ht="11.1" customHeight="1">
      <c r="A106" s="53"/>
      <c r="B106" s="24"/>
      <c r="C106" s="32"/>
      <c r="D106" s="48">
        <v>4190</v>
      </c>
      <c r="E106" s="59" t="s">
        <v>117</v>
      </c>
      <c r="F106" s="17">
        <v>1000</v>
      </c>
    </row>
    <row r="107" spans="1:6" s="175" customFormat="1" ht="11.1" customHeight="1">
      <c r="A107" s="53"/>
      <c r="B107" s="24"/>
      <c r="C107" s="32"/>
      <c r="D107" s="48">
        <v>4210</v>
      </c>
      <c r="E107" s="30" t="s">
        <v>118</v>
      </c>
      <c r="F107" s="17">
        <v>2707</v>
      </c>
    </row>
    <row r="108" spans="1:6" s="175" customFormat="1" ht="11.1" customHeight="1">
      <c r="A108" s="53"/>
      <c r="B108" s="24"/>
      <c r="C108" s="32"/>
      <c r="D108" s="48">
        <v>4240</v>
      </c>
      <c r="E108" s="30" t="s">
        <v>119</v>
      </c>
      <c r="F108" s="17">
        <v>744</v>
      </c>
    </row>
    <row r="109" spans="1:6" s="175" customFormat="1" ht="11.1" customHeight="1">
      <c r="A109" s="53"/>
      <c r="B109" s="24"/>
      <c r="C109" s="32"/>
      <c r="D109" s="48">
        <v>4300</v>
      </c>
      <c r="E109" s="30" t="s">
        <v>120</v>
      </c>
      <c r="F109" s="17">
        <v>4260</v>
      </c>
    </row>
    <row r="110" spans="1:6" s="175" customFormat="1" ht="11.1" customHeight="1">
      <c r="A110" s="53"/>
      <c r="B110" s="24"/>
      <c r="C110" s="32"/>
      <c r="D110" s="48">
        <v>4420</v>
      </c>
      <c r="E110" s="30" t="s">
        <v>22</v>
      </c>
      <c r="F110" s="17">
        <v>0</v>
      </c>
    </row>
    <row r="111" spans="1:6" s="175" customFormat="1" ht="12" customHeight="1">
      <c r="A111" s="53"/>
      <c r="B111" s="24"/>
      <c r="C111" s="58" t="s">
        <v>6</v>
      </c>
      <c r="D111" s="518" t="s">
        <v>196</v>
      </c>
      <c r="E111" s="519"/>
      <c r="F111" s="27">
        <f>SUM(F112:F114)</f>
        <v>5203</v>
      </c>
    </row>
    <row r="112" spans="1:6" s="175" customFormat="1" ht="11.1" customHeight="1">
      <c r="A112" s="53"/>
      <c r="B112" s="24"/>
      <c r="C112" s="29"/>
      <c r="D112" s="48">
        <v>4017</v>
      </c>
      <c r="E112" s="30" t="s">
        <v>25</v>
      </c>
      <c r="F112" s="17">
        <v>4430</v>
      </c>
    </row>
    <row r="113" spans="1:6" s="175" customFormat="1" ht="11.1" customHeight="1">
      <c r="A113" s="53"/>
      <c r="B113" s="24"/>
      <c r="C113" s="32"/>
      <c r="D113" s="48">
        <v>4117</v>
      </c>
      <c r="E113" s="30" t="s">
        <v>29</v>
      </c>
      <c r="F113" s="17">
        <v>669</v>
      </c>
    </row>
    <row r="114" spans="1:6" s="175" customFormat="1" ht="11.1" customHeight="1">
      <c r="A114" s="53"/>
      <c r="B114" s="24"/>
      <c r="C114" s="32"/>
      <c r="D114" s="48">
        <v>4127</v>
      </c>
      <c r="E114" s="39" t="s">
        <v>9</v>
      </c>
      <c r="F114" s="17">
        <v>104</v>
      </c>
    </row>
    <row r="115" spans="1:6" s="175" customFormat="1" ht="10.5" customHeight="1">
      <c r="A115" s="20">
        <v>854</v>
      </c>
      <c r="B115" s="512" t="s">
        <v>77</v>
      </c>
      <c r="C115" s="512"/>
      <c r="D115" s="512"/>
      <c r="E115" s="513"/>
      <c r="F115" s="91">
        <f>F116+F133</f>
        <v>29918</v>
      </c>
    </row>
    <row r="116" spans="1:6" s="175" customFormat="1" ht="10.5" customHeight="1">
      <c r="A116" s="113"/>
      <c r="B116" s="270">
        <v>85415</v>
      </c>
      <c r="C116" s="705" t="s">
        <v>197</v>
      </c>
      <c r="D116" s="705"/>
      <c r="E116" s="507"/>
      <c r="F116" s="96">
        <f>F117+F120+F123+F125</f>
        <v>18948</v>
      </c>
    </row>
    <row r="117" spans="1:6" s="175" customFormat="1" ht="10.5" customHeight="1">
      <c r="A117" s="113"/>
      <c r="B117" s="71"/>
      <c r="C117" s="103" t="s">
        <v>82</v>
      </c>
      <c r="D117" s="506" t="s">
        <v>83</v>
      </c>
      <c r="E117" s="507"/>
      <c r="F117" s="96">
        <f>F118+F119</f>
        <v>5268</v>
      </c>
    </row>
    <row r="118" spans="1:6" s="175" customFormat="1" ht="24.75" customHeight="1">
      <c r="A118" s="113"/>
      <c r="B118" s="71"/>
      <c r="C118" s="117"/>
      <c r="D118" s="37">
        <v>3240</v>
      </c>
      <c r="E118" s="36" t="s">
        <v>84</v>
      </c>
      <c r="F118" s="18">
        <v>5268</v>
      </c>
    </row>
    <row r="119" spans="1:6" s="175" customFormat="1" ht="10.5" customHeight="1">
      <c r="A119" s="113"/>
      <c r="B119" s="71"/>
      <c r="C119" s="118"/>
      <c r="D119" s="37">
        <v>3260</v>
      </c>
      <c r="E119" s="36" t="s">
        <v>109</v>
      </c>
      <c r="F119" s="18">
        <v>0</v>
      </c>
    </row>
    <row r="120" spans="1:6" s="175" customFormat="1" ht="21" customHeight="1">
      <c r="A120" s="113"/>
      <c r="B120" s="71"/>
      <c r="C120" s="103" t="s">
        <v>86</v>
      </c>
      <c r="D120" s="506" t="s">
        <v>87</v>
      </c>
      <c r="E120" s="507"/>
      <c r="F120" s="96">
        <f>F122+F121</f>
        <v>11250</v>
      </c>
    </row>
    <row r="121" spans="1:6" s="175" customFormat="1" ht="27" customHeight="1">
      <c r="A121" s="113"/>
      <c r="B121" s="71"/>
      <c r="C121" s="103"/>
      <c r="D121" s="37">
        <v>3240</v>
      </c>
      <c r="E121" s="36" t="s">
        <v>198</v>
      </c>
      <c r="F121" s="104">
        <v>11250</v>
      </c>
    </row>
    <row r="122" spans="1:6" s="175" customFormat="1" ht="10.5" customHeight="1">
      <c r="A122" s="113"/>
      <c r="B122" s="71"/>
      <c r="C122" s="72"/>
      <c r="D122" s="38">
        <v>3260</v>
      </c>
      <c r="E122" s="36" t="s">
        <v>88</v>
      </c>
      <c r="F122" s="18">
        <v>0</v>
      </c>
    </row>
    <row r="123" spans="1:6" s="175" customFormat="1" ht="22.5" customHeight="1">
      <c r="A123" s="113"/>
      <c r="B123" s="71"/>
      <c r="C123" s="103" t="s">
        <v>89</v>
      </c>
      <c r="D123" s="503" t="s">
        <v>90</v>
      </c>
      <c r="E123" s="502"/>
      <c r="F123" s="96">
        <f>F124</f>
        <v>0</v>
      </c>
    </row>
    <row r="124" spans="1:6" s="175" customFormat="1" ht="10.5" customHeight="1">
      <c r="A124" s="113"/>
      <c r="B124" s="119"/>
      <c r="C124" s="72"/>
      <c r="D124" s="38">
        <v>3260</v>
      </c>
      <c r="E124" s="36" t="s">
        <v>91</v>
      </c>
      <c r="F124" s="18">
        <v>0</v>
      </c>
    </row>
    <row r="125" spans="1:6" s="175" customFormat="1" ht="10.5" customHeight="1">
      <c r="A125" s="40"/>
      <c r="B125" s="270">
        <v>85415</v>
      </c>
      <c r="C125" s="705" t="s">
        <v>199</v>
      </c>
      <c r="D125" s="705"/>
      <c r="E125" s="507"/>
      <c r="F125" s="93">
        <f>F126+F129+F132</f>
        <v>2430</v>
      </c>
    </row>
    <row r="126" spans="1:6" s="175" customFormat="1" ht="10.5" customHeight="1">
      <c r="A126" s="66"/>
      <c r="B126" s="71"/>
      <c r="C126" s="103" t="s">
        <v>82</v>
      </c>
      <c r="D126" s="506" t="s">
        <v>83</v>
      </c>
      <c r="E126" s="507"/>
      <c r="F126" s="96">
        <f>F127+F128</f>
        <v>650</v>
      </c>
    </row>
    <row r="127" spans="1:6" s="198" customFormat="1" ht="24.75" customHeight="1">
      <c r="A127" s="66"/>
      <c r="B127" s="71"/>
      <c r="C127" s="117"/>
      <c r="D127" s="37">
        <v>3240</v>
      </c>
      <c r="E127" s="36" t="s">
        <v>84</v>
      </c>
      <c r="F127" s="18">
        <v>0</v>
      </c>
    </row>
    <row r="128" spans="1:6" ht="11.1" customHeight="1">
      <c r="A128" s="66"/>
      <c r="B128" s="71"/>
      <c r="C128" s="118"/>
      <c r="D128" s="37">
        <v>3260</v>
      </c>
      <c r="E128" s="36" t="s">
        <v>85</v>
      </c>
      <c r="F128" s="18">
        <v>650</v>
      </c>
    </row>
    <row r="129" spans="1:6" ht="11.1" customHeight="1">
      <c r="A129" s="66"/>
      <c r="B129" s="71"/>
      <c r="C129" s="103" t="s">
        <v>86</v>
      </c>
      <c r="D129" s="506" t="s">
        <v>87</v>
      </c>
      <c r="E129" s="507"/>
      <c r="F129" s="96">
        <f>F130</f>
        <v>0</v>
      </c>
    </row>
    <row r="130" spans="1:6" ht="11.1" customHeight="1">
      <c r="A130" s="66"/>
      <c r="B130" s="71"/>
      <c r="C130" s="72"/>
      <c r="D130" s="38">
        <v>3260</v>
      </c>
      <c r="E130" s="36" t="s">
        <v>88</v>
      </c>
      <c r="F130" s="104">
        <v>0</v>
      </c>
    </row>
    <row r="131" spans="1:6" ht="14.25" customHeight="1">
      <c r="A131" s="66"/>
      <c r="B131" s="71"/>
      <c r="C131" s="103" t="s">
        <v>89</v>
      </c>
      <c r="D131" s="503" t="s">
        <v>90</v>
      </c>
      <c r="E131" s="502"/>
      <c r="F131" s="106">
        <f>F132</f>
        <v>1780</v>
      </c>
    </row>
    <row r="132" spans="1:6" ht="11.1" customHeight="1">
      <c r="A132" s="66"/>
      <c r="B132" s="71"/>
      <c r="C132" s="103"/>
      <c r="D132" s="38">
        <v>3260</v>
      </c>
      <c r="E132" s="36" t="s">
        <v>91</v>
      </c>
      <c r="F132" s="104">
        <v>1780</v>
      </c>
    </row>
    <row r="133" spans="1:6" ht="11.1" customHeight="1">
      <c r="A133" s="66"/>
      <c r="B133" s="270">
        <v>85416</v>
      </c>
      <c r="C133" s="705" t="s">
        <v>200</v>
      </c>
      <c r="D133" s="705"/>
      <c r="E133" s="507"/>
      <c r="F133" s="96">
        <f>F134</f>
        <v>10970</v>
      </c>
    </row>
    <row r="134" spans="1:6" s="175" customFormat="1" ht="13.5" customHeight="1">
      <c r="A134" s="66"/>
      <c r="B134" s="71"/>
      <c r="C134" s="70" t="s">
        <v>93</v>
      </c>
      <c r="D134" s="506" t="s">
        <v>94</v>
      </c>
      <c r="E134" s="507"/>
      <c r="F134" s="96">
        <f>F135</f>
        <v>10970</v>
      </c>
    </row>
    <row r="135" spans="1:6" s="175" customFormat="1" ht="13.5" customHeight="1">
      <c r="A135" s="66"/>
      <c r="B135" s="71"/>
      <c r="C135" s="72"/>
      <c r="D135" s="38">
        <v>3240</v>
      </c>
      <c r="E135" s="36" t="s">
        <v>95</v>
      </c>
      <c r="F135" s="104">
        <v>10970</v>
      </c>
    </row>
    <row r="136" spans="1:6" s="271" customFormat="1" ht="15">
      <c r="A136" s="508" t="s">
        <v>96</v>
      </c>
      <c r="B136" s="509"/>
      <c r="C136" s="509"/>
      <c r="D136" s="509"/>
      <c r="E136" s="510"/>
      <c r="F136" s="91">
        <f>F15+F115</f>
        <v>5791086</v>
      </c>
    </row>
    <row r="137" spans="1:6" s="271" customFormat="1" ht="15">
      <c r="A137" s="84"/>
      <c r="B137" s="167"/>
      <c r="C137" s="34"/>
      <c r="D137" s="34"/>
      <c r="F137" s="272"/>
    </row>
    <row r="138" spans="1:6" s="271" customFormat="1" ht="15">
      <c r="A138" s="73" t="s">
        <v>134</v>
      </c>
      <c r="B138" s="178"/>
      <c r="C138" s="178"/>
      <c r="D138" s="178"/>
      <c r="E138" s="180"/>
      <c r="F138" s="272"/>
    </row>
    <row r="139" spans="1:6" s="271" customFormat="1" ht="15">
      <c r="A139" s="84" t="s">
        <v>135</v>
      </c>
      <c r="B139" s="179">
        <v>350</v>
      </c>
      <c r="C139" s="180"/>
      <c r="D139" s="180"/>
      <c r="E139" s="34"/>
      <c r="F139" s="272"/>
    </row>
    <row r="140" spans="1:6" s="271" customFormat="1" ht="15">
      <c r="A140" s="84" t="s">
        <v>136</v>
      </c>
      <c r="B140" s="181">
        <v>50</v>
      </c>
      <c r="C140" s="182"/>
      <c r="D140" s="34"/>
      <c r="E140" s="184"/>
      <c r="F140" s="272"/>
    </row>
    <row r="141" spans="1:6" s="271" customFormat="1" ht="15">
      <c r="A141" s="84" t="s">
        <v>137</v>
      </c>
      <c r="B141" s="181">
        <v>2000</v>
      </c>
      <c r="C141" s="183"/>
      <c r="D141" s="184"/>
      <c r="E141" s="188"/>
      <c r="F141" s="272"/>
    </row>
    <row r="142" spans="1:6" s="271" customFormat="1" ht="15">
      <c r="A142" s="84" t="s">
        <v>138</v>
      </c>
      <c r="B142" s="181">
        <v>500</v>
      </c>
      <c r="C142" s="183"/>
      <c r="D142" s="184"/>
      <c r="E142" s="180"/>
      <c r="F142" s="272"/>
    </row>
    <row r="143" spans="1:6" s="271" customFormat="1" ht="15">
      <c r="A143" s="84" t="s">
        <v>133</v>
      </c>
      <c r="B143" s="181">
        <v>2760</v>
      </c>
      <c r="C143" s="178"/>
      <c r="D143" s="178"/>
      <c r="E143" s="180"/>
      <c r="F143" s="272"/>
    </row>
    <row r="144" spans="1:6" s="271" customFormat="1" ht="15">
      <c r="A144" s="75" t="s">
        <v>5</v>
      </c>
      <c r="B144" s="185">
        <f>SUM(B139:B143)</f>
        <v>5660</v>
      </c>
      <c r="C144" s="178"/>
      <c r="D144" s="178"/>
      <c r="E144" s="34"/>
      <c r="F144" s="272"/>
    </row>
    <row r="145" spans="1:6" s="271" customFormat="1" ht="15">
      <c r="A145" s="73" t="s">
        <v>201</v>
      </c>
      <c r="B145" s="191"/>
      <c r="C145" s="184"/>
      <c r="D145" s="184"/>
      <c r="E145" s="190"/>
      <c r="F145" s="272"/>
    </row>
    <row r="146" spans="1:6" s="271" customFormat="1" ht="15">
      <c r="A146" s="84" t="s">
        <v>135</v>
      </c>
      <c r="B146" s="179">
        <v>212</v>
      </c>
      <c r="C146" s="184"/>
      <c r="D146" s="184"/>
      <c r="E146" s="188"/>
      <c r="F146" s="272"/>
    </row>
    <row r="147" spans="1:6" s="271" customFormat="1" ht="15">
      <c r="A147" s="84" t="s">
        <v>136</v>
      </c>
      <c r="B147" s="181">
        <v>30</v>
      </c>
      <c r="C147" s="178"/>
      <c r="D147" s="178"/>
      <c r="E147" s="180"/>
      <c r="F147" s="272"/>
    </row>
    <row r="148" spans="1:6" s="271" customFormat="1" ht="15">
      <c r="A148" s="84" t="s">
        <v>137</v>
      </c>
      <c r="B148" s="181">
        <v>1210</v>
      </c>
      <c r="C148" s="101"/>
      <c r="D148" s="241"/>
      <c r="E148" s="273"/>
      <c r="F148" s="272"/>
    </row>
    <row r="149" spans="1:6" s="271" customFormat="1" ht="15">
      <c r="A149" s="84" t="s">
        <v>138</v>
      </c>
      <c r="B149" s="181">
        <v>1707</v>
      </c>
      <c r="C149" s="274" t="s">
        <v>202</v>
      </c>
      <c r="D149" s="184"/>
      <c r="F149" s="272"/>
    </row>
    <row r="150" spans="1:6" s="271" customFormat="1" ht="15">
      <c r="A150" s="84" t="s">
        <v>138</v>
      </c>
      <c r="B150" s="181">
        <v>1000</v>
      </c>
      <c r="C150" s="274" t="s">
        <v>203</v>
      </c>
      <c r="D150" s="184"/>
      <c r="F150" s="272"/>
    </row>
    <row r="151" spans="1:6" s="271" customFormat="1" ht="15">
      <c r="A151" s="84" t="s">
        <v>102</v>
      </c>
      <c r="B151" s="181">
        <v>744</v>
      </c>
      <c r="C151" s="34"/>
      <c r="D151" s="184"/>
      <c r="F151" s="272"/>
    </row>
    <row r="152" spans="1:6" s="271" customFormat="1" ht="15">
      <c r="A152" s="84" t="s">
        <v>133</v>
      </c>
      <c r="B152" s="181">
        <v>1000</v>
      </c>
      <c r="C152" s="34"/>
      <c r="D152" s="34"/>
      <c r="F152" s="272"/>
    </row>
    <row r="153" spans="1:6" s="271" customFormat="1" ht="15">
      <c r="A153" s="75" t="s">
        <v>5</v>
      </c>
      <c r="B153" s="185">
        <f>SUM(B146:B152)</f>
        <v>5903</v>
      </c>
      <c r="C153" s="34"/>
      <c r="D153" s="34"/>
      <c r="F153" s="272"/>
    </row>
    <row r="154" spans="1:6" s="271" customFormat="1" ht="15">
      <c r="A154" s="73" t="s">
        <v>204</v>
      </c>
      <c r="B154" s="165"/>
      <c r="C154" s="165"/>
      <c r="D154" s="165"/>
      <c r="F154" s="272"/>
    </row>
    <row r="155" spans="1:6" s="271" customFormat="1" ht="15">
      <c r="A155" s="84" t="s">
        <v>121</v>
      </c>
      <c r="B155" s="275">
        <v>1000</v>
      </c>
      <c r="C155" s="83"/>
      <c r="D155" s="83"/>
      <c r="F155" s="272"/>
    </row>
    <row r="156" spans="1:6" s="271" customFormat="1" ht="15">
      <c r="A156" s="75" t="s">
        <v>5</v>
      </c>
      <c r="B156" s="86">
        <f>SUM(B155:B155)</f>
        <v>1000</v>
      </c>
      <c r="C156" s="83"/>
      <c r="D156" s="83"/>
      <c r="F156" s="272"/>
    </row>
    <row r="157" spans="1:6" s="271" customFormat="1" ht="15">
      <c r="A157" s="84"/>
      <c r="B157" s="187" t="s">
        <v>103</v>
      </c>
      <c r="C157" s="34"/>
      <c r="D157" s="34"/>
      <c r="F157" s="272"/>
    </row>
    <row r="158" spans="1:6" s="271" customFormat="1" ht="15">
      <c r="A158" s="73" t="s">
        <v>122</v>
      </c>
      <c r="B158" s="178"/>
      <c r="C158" s="178"/>
      <c r="D158" s="178"/>
      <c r="E158" s="180"/>
      <c r="F158" s="272"/>
    </row>
    <row r="159" spans="1:6" s="271" customFormat="1" ht="15">
      <c r="A159" s="163" t="s">
        <v>102</v>
      </c>
      <c r="B159" s="189">
        <v>7672.5</v>
      </c>
      <c r="C159" s="178"/>
      <c r="D159" s="178"/>
      <c r="E159" s="166" t="s">
        <v>123</v>
      </c>
      <c r="F159" s="272"/>
    </row>
    <row r="160" spans="1:6" s="271" customFormat="1" ht="15">
      <c r="A160" s="164" t="s">
        <v>5</v>
      </c>
      <c r="B160" s="186">
        <f>B159</f>
        <v>7672.5</v>
      </c>
      <c r="C160" s="178"/>
      <c r="D160" s="178"/>
      <c r="E160" s="180"/>
      <c r="F160" s="272"/>
    </row>
    <row r="161" spans="1:6" s="271" customFormat="1" ht="15">
      <c r="A161" s="73" t="s">
        <v>124</v>
      </c>
      <c r="B161" s="187"/>
      <c r="C161" s="178"/>
      <c r="D161" s="241"/>
      <c r="E161" s="253"/>
      <c r="F161" s="272"/>
    </row>
    <row r="162" spans="1:6" s="271" customFormat="1" ht="15">
      <c r="A162" s="163" t="s">
        <v>102</v>
      </c>
      <c r="B162" s="192">
        <v>2227.5</v>
      </c>
      <c r="C162" s="193"/>
      <c r="D162" s="241"/>
      <c r="E162" s="166" t="s">
        <v>123</v>
      </c>
      <c r="F162" s="272"/>
    </row>
    <row r="163" spans="1:6" s="271" customFormat="1" ht="15">
      <c r="A163" s="164" t="s">
        <v>5</v>
      </c>
      <c r="B163" s="186">
        <f>B162</f>
        <v>2227.5</v>
      </c>
      <c r="C163" s="101"/>
      <c r="D163" s="241"/>
      <c r="E163" s="253"/>
      <c r="F163" s="272"/>
    </row>
    <row r="164" spans="1:6" ht="14.25">
      <c r="A164" s="257"/>
      <c r="B164" s="258"/>
      <c r="C164" s="101"/>
      <c r="D164" s="241"/>
      <c r="F164" s="238"/>
    </row>
    <row r="165" spans="1:6" ht="14.25">
      <c r="A165" s="255"/>
      <c r="B165" s="244"/>
      <c r="C165" s="101"/>
      <c r="D165" s="241"/>
      <c r="E165" s="253"/>
      <c r="F165" s="238"/>
    </row>
    <row r="166" spans="1:6" ht="14.25">
      <c r="A166" s="255"/>
      <c r="B166" s="244"/>
      <c r="C166" s="101"/>
      <c r="D166" s="241"/>
      <c r="E166" s="253"/>
      <c r="F166" s="238"/>
    </row>
    <row r="167" spans="1:6" ht="14.25">
      <c r="A167" s="255"/>
      <c r="B167" s="244"/>
      <c r="C167" s="101"/>
      <c r="D167" s="241"/>
      <c r="E167" s="253"/>
      <c r="F167" s="238"/>
    </row>
    <row r="168" spans="1:6" ht="14.25">
      <c r="A168" s="241"/>
      <c r="B168" s="276"/>
      <c r="C168" s="101"/>
      <c r="D168" s="241"/>
      <c r="E168" s="253"/>
      <c r="F168" s="238"/>
    </row>
    <row r="169" spans="1:6" ht="14.25">
      <c r="A169" s="255"/>
      <c r="B169" s="258"/>
      <c r="C169" s="101"/>
      <c r="D169" s="241"/>
      <c r="E169" s="253"/>
      <c r="F169" s="238"/>
    </row>
    <row r="170" spans="1:6" ht="14.25">
      <c r="A170" s="277"/>
      <c r="B170" s="277"/>
      <c r="C170" s="278"/>
      <c r="D170" s="253"/>
      <c r="E170" s="253"/>
      <c r="F170" s="238"/>
    </row>
    <row r="171" ht="14.25">
      <c r="F171" s="238"/>
    </row>
    <row r="172" spans="1:6" ht="14.25">
      <c r="A172" s="263"/>
      <c r="F172" s="238"/>
    </row>
    <row r="173" spans="1:6" ht="14.25">
      <c r="A173" s="255"/>
      <c r="B173" s="258"/>
      <c r="C173" s="101"/>
      <c r="D173" s="241"/>
      <c r="E173" s="253"/>
      <c r="F173" s="238"/>
    </row>
    <row r="174" spans="1:6" ht="14.25">
      <c r="A174" s="255"/>
      <c r="B174" s="258"/>
      <c r="C174" s="101"/>
      <c r="D174" s="241"/>
      <c r="E174" s="253"/>
      <c r="F174" s="238"/>
    </row>
    <row r="175" spans="1:6" ht="14.25">
      <c r="A175" s="255"/>
      <c r="B175" s="258"/>
      <c r="C175" s="101"/>
      <c r="D175" s="241"/>
      <c r="E175" s="253"/>
      <c r="F175" s="238"/>
    </row>
    <row r="176" spans="1:6" ht="14.25">
      <c r="A176" s="255"/>
      <c r="B176" s="258"/>
      <c r="C176" s="101"/>
      <c r="D176" s="241"/>
      <c r="E176" s="253"/>
      <c r="F176" s="238"/>
    </row>
    <row r="177" spans="1:6" ht="14.25">
      <c r="A177" s="255"/>
      <c r="B177" s="258"/>
      <c r="C177" s="101"/>
      <c r="D177" s="241"/>
      <c r="E177" s="253"/>
      <c r="F177" s="238"/>
    </row>
    <row r="178" spans="1:6" ht="14.25">
      <c r="A178" s="255"/>
      <c r="B178" s="258"/>
      <c r="C178" s="101"/>
      <c r="D178" s="241"/>
      <c r="E178" s="253"/>
      <c r="F178" s="238"/>
    </row>
    <row r="179" spans="1:6" ht="14.25">
      <c r="A179" s="277"/>
      <c r="B179" s="277"/>
      <c r="C179" s="278"/>
      <c r="D179" s="253"/>
      <c r="E179" s="253"/>
      <c r="F179" s="238"/>
    </row>
    <row r="180" ht="14.25">
      <c r="F180" s="238"/>
    </row>
    <row r="181" spans="1:6" ht="14.25">
      <c r="A181" s="263"/>
      <c r="F181" s="238"/>
    </row>
    <row r="182" ht="14.25">
      <c r="F182" s="238"/>
    </row>
    <row r="217" ht="14.25">
      <c r="F217" s="238"/>
    </row>
    <row r="218" ht="14.25">
      <c r="F218" s="238"/>
    </row>
    <row r="219" ht="14.25">
      <c r="F219" s="238"/>
    </row>
    <row r="220" ht="14.25">
      <c r="F220" s="238"/>
    </row>
    <row r="221" ht="14.25">
      <c r="F221" s="238"/>
    </row>
    <row r="222" ht="14.25">
      <c r="F222" s="238"/>
    </row>
    <row r="223" ht="14.25">
      <c r="F223" s="238"/>
    </row>
    <row r="224" ht="14.25">
      <c r="F224" s="238"/>
    </row>
    <row r="225" ht="14.25">
      <c r="F225" s="238"/>
    </row>
    <row r="226" ht="14.25">
      <c r="F226" s="238"/>
    </row>
    <row r="227" ht="14.25">
      <c r="F227" s="238"/>
    </row>
    <row r="228" ht="14.25">
      <c r="F228" s="238"/>
    </row>
    <row r="229" ht="14.25">
      <c r="F229" s="238"/>
    </row>
    <row r="230" ht="14.25">
      <c r="F230" s="238"/>
    </row>
    <row r="231" ht="14.25">
      <c r="F231" s="238"/>
    </row>
    <row r="232" ht="14.25">
      <c r="F232" s="238"/>
    </row>
    <row r="233" ht="14.25">
      <c r="F233" s="238"/>
    </row>
    <row r="234" ht="14.25">
      <c r="F234" s="238"/>
    </row>
    <row r="235" ht="14.25">
      <c r="F235" s="238"/>
    </row>
    <row r="236" ht="14.25">
      <c r="F236" s="238"/>
    </row>
    <row r="237" ht="14.25">
      <c r="F237" s="238"/>
    </row>
    <row r="238" ht="14.25">
      <c r="F238" s="238"/>
    </row>
    <row r="239" ht="14.25">
      <c r="F239" s="238"/>
    </row>
    <row r="240" ht="14.25">
      <c r="F240" s="238"/>
    </row>
    <row r="241" ht="14.25">
      <c r="F241" s="238"/>
    </row>
    <row r="242" ht="14.25">
      <c r="F242" s="238"/>
    </row>
    <row r="243" ht="14.25">
      <c r="F243" s="238"/>
    </row>
    <row r="244" ht="14.25">
      <c r="F244" s="238"/>
    </row>
    <row r="245" ht="14.25">
      <c r="F245" s="238"/>
    </row>
    <row r="246" ht="14.25">
      <c r="F246" s="238"/>
    </row>
    <row r="247" ht="14.25">
      <c r="F247" s="238"/>
    </row>
    <row r="248" ht="14.25">
      <c r="F248" s="238"/>
    </row>
    <row r="249" ht="14.25">
      <c r="F249" s="238"/>
    </row>
    <row r="250" ht="14.25">
      <c r="F250" s="238"/>
    </row>
    <row r="251" ht="14.25">
      <c r="F251" s="238"/>
    </row>
    <row r="252" ht="14.25">
      <c r="F252" s="238"/>
    </row>
    <row r="253" ht="14.25">
      <c r="F253" s="238"/>
    </row>
    <row r="254" ht="14.25">
      <c r="F254" s="238"/>
    </row>
    <row r="255" ht="14.25">
      <c r="F255" s="238"/>
    </row>
  </sheetData>
  <mergeCells count="33">
    <mergeCell ref="D80:E80"/>
    <mergeCell ref="A12:F12"/>
    <mergeCell ref="I12:N12"/>
    <mergeCell ref="B15:E15"/>
    <mergeCell ref="C16:E16"/>
    <mergeCell ref="D17:E17"/>
    <mergeCell ref="D43:E43"/>
    <mergeCell ref="D45:E45"/>
    <mergeCell ref="C47:E47"/>
    <mergeCell ref="D48:E48"/>
    <mergeCell ref="D77:E77"/>
    <mergeCell ref="C79:E79"/>
    <mergeCell ref="D117:E117"/>
    <mergeCell ref="C82:E82"/>
    <mergeCell ref="D83:E83"/>
    <mergeCell ref="C91:E91"/>
    <mergeCell ref="D92:E92"/>
    <mergeCell ref="C95:E95"/>
    <mergeCell ref="D96:E96"/>
    <mergeCell ref="D98:E98"/>
    <mergeCell ref="D102:E102"/>
    <mergeCell ref="D111:E111"/>
    <mergeCell ref="B115:E115"/>
    <mergeCell ref="C116:E116"/>
    <mergeCell ref="C133:E133"/>
    <mergeCell ref="D134:E134"/>
    <mergeCell ref="A136:E136"/>
    <mergeCell ref="D120:E120"/>
    <mergeCell ref="D123:E123"/>
    <mergeCell ref="C125:E125"/>
    <mergeCell ref="D126:E126"/>
    <mergeCell ref="D129:E129"/>
    <mergeCell ref="D131:E131"/>
  </mergeCells>
  <printOptions/>
  <pageMargins left="0.2362204724409449" right="0.2362204724409449" top="0.3937007874015748" bottom="0.2362204724409449" header="0.15748031496062992" footer="0.1968503937007874"/>
  <pageSetup horizontalDpi="600" verticalDpi="600" orientation="portrait" paperSize="9" scale="70" r:id="rId1"/>
  <rowBreaks count="1" manualBreakCount="1"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view="pageBreakPreview" zoomScaleSheetLayoutView="100" workbookViewId="0" topLeftCell="A1">
      <selection activeCell="F4" sqref="F4"/>
    </sheetView>
  </sheetViews>
  <sheetFormatPr defaultColWidth="8.796875" defaultRowHeight="14.25"/>
  <cols>
    <col min="1" max="1" width="7.09765625" style="0" customWidth="1"/>
    <col min="2" max="2" width="8.19921875" style="0" customWidth="1"/>
    <col min="3" max="3" width="8.3984375" style="0" customWidth="1"/>
    <col min="4" max="4" width="6.59765625" style="0" customWidth="1"/>
    <col min="5" max="5" width="51.09765625" style="0" customWidth="1"/>
    <col min="6" max="6" width="12.69921875" style="0" customWidth="1"/>
  </cols>
  <sheetData>
    <row r="1" s="2" customFormat="1" ht="12.75">
      <c r="A1" s="1" t="s">
        <v>174</v>
      </c>
    </row>
    <row r="2" s="2" customFormat="1" ht="12.75">
      <c r="A2" s="3" t="s">
        <v>175</v>
      </c>
    </row>
    <row r="3" s="2" customFormat="1" ht="12.75">
      <c r="A3" s="3" t="s">
        <v>176</v>
      </c>
    </row>
    <row r="4" spans="5:7" ht="15">
      <c r="E4" s="4" t="s">
        <v>0</v>
      </c>
      <c r="F4" s="5" t="s">
        <v>295</v>
      </c>
      <c r="G4" s="120"/>
    </row>
    <row r="5" spans="5:7" ht="15">
      <c r="E5" s="4"/>
      <c r="F5" s="5"/>
      <c r="G5" s="120"/>
    </row>
    <row r="6" spans="1:6" ht="14.25">
      <c r="A6" s="7"/>
      <c r="F6" s="8"/>
    </row>
    <row r="7" spans="2:6" ht="14.25">
      <c r="B7" s="9"/>
      <c r="E7" s="1" t="s">
        <v>1</v>
      </c>
      <c r="F7" s="10"/>
    </row>
    <row r="8" spans="5:6" ht="14.25">
      <c r="E8" s="1" t="s">
        <v>2</v>
      </c>
      <c r="F8" s="11"/>
    </row>
    <row r="9" spans="5:6" ht="14.25">
      <c r="E9" s="3" t="s">
        <v>3</v>
      </c>
      <c r="F9" s="11"/>
    </row>
    <row r="10" spans="5:6" ht="14.25">
      <c r="E10" s="3" t="s">
        <v>4</v>
      </c>
      <c r="F10" s="11"/>
    </row>
    <row r="12" spans="1:7" ht="19.5" customHeight="1">
      <c r="A12" s="511" t="s">
        <v>7</v>
      </c>
      <c r="B12" s="511"/>
      <c r="C12" s="511"/>
      <c r="D12" s="511"/>
      <c r="E12" s="511"/>
      <c r="F12" s="511"/>
      <c r="G12" s="170"/>
    </row>
    <row r="14" spans="1:6" ht="12.6" customHeight="1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</row>
    <row r="15" spans="1:9" s="22" customFormat="1" ht="12.6" customHeight="1">
      <c r="A15" s="20">
        <v>801</v>
      </c>
      <c r="B15" s="512" t="s">
        <v>17</v>
      </c>
      <c r="C15" s="512"/>
      <c r="D15" s="512"/>
      <c r="E15" s="513"/>
      <c r="F15" s="229">
        <f>F16+F52+F58+F70</f>
        <v>7358848</v>
      </c>
      <c r="H15" s="215"/>
      <c r="I15" s="215"/>
    </row>
    <row r="16" spans="1:9" s="22" customFormat="1" ht="12.6" customHeight="1">
      <c r="A16" s="123"/>
      <c r="B16" s="216">
        <v>80120</v>
      </c>
      <c r="C16" s="525" t="s">
        <v>177</v>
      </c>
      <c r="D16" s="526"/>
      <c r="E16" s="527"/>
      <c r="F16" s="229">
        <f>F17+F50</f>
        <v>6203143</v>
      </c>
      <c r="H16" s="215"/>
      <c r="I16" s="215"/>
    </row>
    <row r="17" spans="1:9" ht="12.6" customHeight="1">
      <c r="A17" s="42"/>
      <c r="B17" s="94"/>
      <c r="C17" s="115" t="s">
        <v>178</v>
      </c>
      <c r="D17" s="502" t="s">
        <v>179</v>
      </c>
      <c r="E17" s="503"/>
      <c r="F17" s="229">
        <f>SUM(F18:F49)-F19</f>
        <v>5777543</v>
      </c>
      <c r="H17" s="215"/>
      <c r="I17" s="215"/>
    </row>
    <row r="18" spans="1:9" ht="12.6" customHeight="1">
      <c r="A18" s="42"/>
      <c r="B18" s="61"/>
      <c r="C18" s="69"/>
      <c r="D18" s="15">
        <v>3020</v>
      </c>
      <c r="E18" s="59" t="s">
        <v>21</v>
      </c>
      <c r="F18" s="17">
        <v>59633</v>
      </c>
      <c r="H18" s="215"/>
      <c r="I18" s="215"/>
    </row>
    <row r="19" spans="1:9" ht="12.6" customHeight="1">
      <c r="A19" s="42"/>
      <c r="B19" s="61"/>
      <c r="C19" s="97"/>
      <c r="D19" s="15"/>
      <c r="E19" s="203" t="s">
        <v>23</v>
      </c>
      <c r="F19" s="228">
        <v>7800</v>
      </c>
      <c r="H19" s="215"/>
      <c r="I19" s="215"/>
    </row>
    <row r="20" spans="1:9" ht="12.6" customHeight="1">
      <c r="A20" s="42"/>
      <c r="B20" s="61"/>
      <c r="C20" s="97"/>
      <c r="D20" s="15">
        <v>4010</v>
      </c>
      <c r="E20" s="59" t="s">
        <v>25</v>
      </c>
      <c r="F20" s="17">
        <v>3957051</v>
      </c>
      <c r="H20" s="215"/>
      <c r="I20" s="215"/>
    </row>
    <row r="21" spans="1:9" ht="12.6" customHeight="1">
      <c r="A21" s="42"/>
      <c r="B21" s="61"/>
      <c r="C21" s="97"/>
      <c r="D21" s="15">
        <v>4040</v>
      </c>
      <c r="E21" s="59" t="s">
        <v>26</v>
      </c>
      <c r="F21" s="17">
        <v>353162</v>
      </c>
      <c r="H21" s="215"/>
      <c r="I21" s="215"/>
    </row>
    <row r="22" spans="1:9" ht="12.6" customHeight="1">
      <c r="A22" s="42"/>
      <c r="B22" s="61"/>
      <c r="C22" s="97"/>
      <c r="D22" s="15">
        <v>4110</v>
      </c>
      <c r="E22" s="59" t="s">
        <v>29</v>
      </c>
      <c r="F22" s="17">
        <v>676425</v>
      </c>
      <c r="H22" s="215"/>
      <c r="I22" s="215"/>
    </row>
    <row r="23" spans="1:9" ht="12.6" customHeight="1">
      <c r="A23" s="42"/>
      <c r="B23" s="61"/>
      <c r="C23" s="97"/>
      <c r="D23" s="15">
        <v>4120</v>
      </c>
      <c r="E23" s="59" t="s">
        <v>9</v>
      </c>
      <c r="F23" s="17">
        <v>69368</v>
      </c>
      <c r="H23" s="215"/>
      <c r="I23" s="215"/>
    </row>
    <row r="24" spans="1:9" ht="12.6" customHeight="1">
      <c r="A24" s="42"/>
      <c r="B24" s="61"/>
      <c r="C24" s="97"/>
      <c r="D24" s="15">
        <v>4140</v>
      </c>
      <c r="E24" s="59" t="s">
        <v>30</v>
      </c>
      <c r="F24" s="17">
        <v>0</v>
      </c>
      <c r="H24" s="215"/>
      <c r="I24" s="215"/>
    </row>
    <row r="25" spans="1:9" ht="12.6" customHeight="1">
      <c r="A25" s="42"/>
      <c r="B25" s="61"/>
      <c r="C25" s="97"/>
      <c r="D25" s="15">
        <v>4170</v>
      </c>
      <c r="E25" s="59" t="s">
        <v>16</v>
      </c>
      <c r="F25" s="17">
        <v>0</v>
      </c>
      <c r="H25" s="215"/>
      <c r="I25" s="215"/>
    </row>
    <row r="26" spans="1:9" ht="12.6" customHeight="1">
      <c r="A26" s="42"/>
      <c r="B26" s="61"/>
      <c r="C26" s="97"/>
      <c r="D26" s="15">
        <v>4210</v>
      </c>
      <c r="E26" s="59" t="s">
        <v>18</v>
      </c>
      <c r="F26" s="17">
        <v>43755</v>
      </c>
      <c r="H26" s="215"/>
      <c r="I26" s="215"/>
    </row>
    <row r="27" spans="1:9" ht="12.6" customHeight="1">
      <c r="A27" s="42"/>
      <c r="B27" s="61"/>
      <c r="C27" s="97"/>
      <c r="D27" s="15">
        <v>4230</v>
      </c>
      <c r="E27" s="59" t="s">
        <v>146</v>
      </c>
      <c r="F27" s="17">
        <v>0</v>
      </c>
      <c r="H27" s="215"/>
      <c r="I27" s="215"/>
    </row>
    <row r="28" spans="1:9" ht="12.6" customHeight="1">
      <c r="A28" s="42"/>
      <c r="B28" s="61"/>
      <c r="C28" s="97"/>
      <c r="D28" s="15">
        <v>4240</v>
      </c>
      <c r="E28" s="59" t="s">
        <v>49</v>
      </c>
      <c r="F28" s="17">
        <v>42580</v>
      </c>
      <c r="H28" s="215"/>
      <c r="I28" s="215"/>
    </row>
    <row r="29" spans="1:9" ht="12.6" customHeight="1">
      <c r="A29" s="42"/>
      <c r="B29" s="61"/>
      <c r="C29" s="97"/>
      <c r="D29" s="15"/>
      <c r="E29" s="59" t="s">
        <v>180</v>
      </c>
      <c r="F29" s="17">
        <v>2000</v>
      </c>
      <c r="H29" s="215"/>
      <c r="I29" s="215"/>
    </row>
    <row r="30" spans="1:9" ht="12.6" customHeight="1">
      <c r="A30" s="42"/>
      <c r="B30" s="61"/>
      <c r="C30" s="97"/>
      <c r="D30" s="15"/>
      <c r="E30" s="59" t="s">
        <v>181</v>
      </c>
      <c r="F30" s="17">
        <v>0</v>
      </c>
      <c r="H30" s="215"/>
      <c r="I30" s="215"/>
    </row>
    <row r="31" spans="1:9" ht="12.6" customHeight="1">
      <c r="A31" s="42"/>
      <c r="B31" s="61"/>
      <c r="C31" s="97"/>
      <c r="D31" s="15">
        <v>4260</v>
      </c>
      <c r="E31" s="59" t="s">
        <v>105</v>
      </c>
      <c r="F31" s="17">
        <v>50000</v>
      </c>
      <c r="H31" s="215"/>
      <c r="I31" s="215"/>
    </row>
    <row r="32" spans="1:9" ht="12.6" customHeight="1">
      <c r="A32" s="42"/>
      <c r="B32" s="61"/>
      <c r="C32" s="97"/>
      <c r="D32" s="15"/>
      <c r="E32" s="59" t="s">
        <v>147</v>
      </c>
      <c r="F32" s="17">
        <v>0</v>
      </c>
      <c r="H32" s="215"/>
      <c r="I32" s="215"/>
    </row>
    <row r="33" spans="1:9" ht="12.6" customHeight="1">
      <c r="A33" s="42"/>
      <c r="B33" s="61"/>
      <c r="C33" s="97"/>
      <c r="D33" s="15"/>
      <c r="E33" s="59" t="s">
        <v>148</v>
      </c>
      <c r="F33" s="17">
        <v>211400</v>
      </c>
      <c r="H33" s="215"/>
      <c r="I33" s="215"/>
    </row>
    <row r="34" spans="1:9" ht="12.6" customHeight="1">
      <c r="A34" s="42"/>
      <c r="B34" s="61"/>
      <c r="C34" s="97"/>
      <c r="D34" s="15">
        <v>4280</v>
      </c>
      <c r="E34" s="59" t="s">
        <v>35</v>
      </c>
      <c r="F34" s="17">
        <v>6000</v>
      </c>
      <c r="H34" s="215"/>
      <c r="I34" s="215"/>
    </row>
    <row r="35" spans="1:9" ht="12.6" customHeight="1">
      <c r="A35" s="42"/>
      <c r="B35" s="61"/>
      <c r="C35" s="97"/>
      <c r="D35" s="15">
        <v>4300</v>
      </c>
      <c r="E35" s="59" t="s">
        <v>36</v>
      </c>
      <c r="F35" s="17">
        <v>39000</v>
      </c>
      <c r="H35" s="215"/>
      <c r="I35" s="215"/>
    </row>
    <row r="36" spans="1:9" ht="12.6" customHeight="1">
      <c r="A36" s="42"/>
      <c r="B36" s="61"/>
      <c r="C36" s="97"/>
      <c r="D36" s="15"/>
      <c r="E36" s="206" t="s">
        <v>110</v>
      </c>
      <c r="F36" s="17">
        <v>0</v>
      </c>
      <c r="H36" s="215"/>
      <c r="I36" s="215"/>
    </row>
    <row r="37" spans="1:9" ht="12.6" customHeight="1">
      <c r="A37" s="42"/>
      <c r="B37" s="61"/>
      <c r="C37" s="97"/>
      <c r="D37" s="15"/>
      <c r="E37" s="206" t="s">
        <v>149</v>
      </c>
      <c r="F37" s="17">
        <v>0</v>
      </c>
      <c r="H37" s="215"/>
      <c r="I37" s="215"/>
    </row>
    <row r="38" spans="1:9" ht="12.6" customHeight="1">
      <c r="A38" s="42"/>
      <c r="B38" s="61"/>
      <c r="C38" s="97"/>
      <c r="D38" s="15"/>
      <c r="E38" s="206" t="s">
        <v>37</v>
      </c>
      <c r="F38" s="17">
        <v>29600</v>
      </c>
      <c r="H38" s="215"/>
      <c r="I38" s="215"/>
    </row>
    <row r="39" spans="1:9" ht="12.6" customHeight="1">
      <c r="A39" s="42"/>
      <c r="B39" s="61"/>
      <c r="C39" s="97"/>
      <c r="D39" s="15">
        <v>4360</v>
      </c>
      <c r="E39" s="59" t="s">
        <v>182</v>
      </c>
      <c r="F39" s="17">
        <v>7380</v>
      </c>
      <c r="H39" s="215"/>
      <c r="I39" s="215"/>
    </row>
    <row r="40" spans="1:9" ht="12.6" customHeight="1">
      <c r="A40" s="42"/>
      <c r="B40" s="61"/>
      <c r="C40" s="97"/>
      <c r="D40" s="15"/>
      <c r="E40" s="110" t="s">
        <v>141</v>
      </c>
      <c r="F40" s="17">
        <v>0</v>
      </c>
      <c r="H40" s="215"/>
      <c r="I40" s="215"/>
    </row>
    <row r="41" spans="1:9" ht="12.6" customHeight="1">
      <c r="A41" s="42"/>
      <c r="B41" s="61"/>
      <c r="C41" s="97"/>
      <c r="D41" s="15"/>
      <c r="E41" s="110" t="s">
        <v>39</v>
      </c>
      <c r="F41" s="17">
        <v>4000</v>
      </c>
      <c r="H41" s="215"/>
      <c r="I41" s="215"/>
    </row>
    <row r="42" spans="1:9" ht="12.6" customHeight="1">
      <c r="A42" s="42"/>
      <c r="B42" s="61"/>
      <c r="C42" s="97"/>
      <c r="D42" s="15">
        <v>4390</v>
      </c>
      <c r="E42" s="110" t="s">
        <v>167</v>
      </c>
      <c r="F42" s="17">
        <v>0</v>
      </c>
      <c r="H42" s="215"/>
      <c r="I42" s="215"/>
    </row>
    <row r="43" spans="1:9" ht="12.6" customHeight="1">
      <c r="A43" s="42"/>
      <c r="B43" s="61"/>
      <c r="C43" s="97"/>
      <c r="D43" s="15">
        <v>4410</v>
      </c>
      <c r="E43" s="59" t="s">
        <v>40</v>
      </c>
      <c r="F43" s="17">
        <v>440</v>
      </c>
      <c r="H43" s="215"/>
      <c r="I43" s="215"/>
    </row>
    <row r="44" spans="1:9" ht="12.6" customHeight="1">
      <c r="A44" s="42"/>
      <c r="B44" s="61"/>
      <c r="C44" s="97"/>
      <c r="D44" s="15">
        <v>4420</v>
      </c>
      <c r="E44" s="59" t="s">
        <v>22</v>
      </c>
      <c r="F44" s="17">
        <v>0</v>
      </c>
      <c r="H44" s="215"/>
      <c r="I44" s="215"/>
    </row>
    <row r="45" spans="1:9" ht="12.6" customHeight="1">
      <c r="A45" s="42"/>
      <c r="B45" s="61"/>
      <c r="C45" s="97"/>
      <c r="D45" s="15">
        <v>4430</v>
      </c>
      <c r="E45" s="59" t="s">
        <v>24</v>
      </c>
      <c r="F45" s="17">
        <v>0</v>
      </c>
      <c r="H45" s="215"/>
      <c r="I45" s="215"/>
    </row>
    <row r="46" spans="1:9" ht="12.6" customHeight="1">
      <c r="A46" s="42"/>
      <c r="B46" s="61"/>
      <c r="C46" s="97"/>
      <c r="D46" s="15">
        <v>4440</v>
      </c>
      <c r="E46" s="110" t="s">
        <v>41</v>
      </c>
      <c r="F46" s="17">
        <v>204865</v>
      </c>
      <c r="H46" s="215"/>
      <c r="I46" s="215"/>
    </row>
    <row r="47" spans="1:9" ht="12.6" customHeight="1">
      <c r="A47" s="42"/>
      <c r="B47" s="61"/>
      <c r="C47" s="97"/>
      <c r="D47" s="37">
        <v>4520</v>
      </c>
      <c r="E47" s="206" t="s">
        <v>42</v>
      </c>
      <c r="F47" s="17">
        <v>16200</v>
      </c>
      <c r="H47" s="215"/>
      <c r="I47" s="215"/>
    </row>
    <row r="48" spans="1:9" ht="12.6" customHeight="1">
      <c r="A48" s="42"/>
      <c r="B48" s="61"/>
      <c r="C48" s="97"/>
      <c r="D48" s="37">
        <v>4530</v>
      </c>
      <c r="E48" s="206" t="s">
        <v>106</v>
      </c>
      <c r="F48" s="17">
        <v>684</v>
      </c>
      <c r="H48" s="215"/>
      <c r="I48" s="215"/>
    </row>
    <row r="49" spans="1:9" ht="12.6" customHeight="1">
      <c r="A49" s="42"/>
      <c r="B49" s="61"/>
      <c r="C49" s="97"/>
      <c r="D49" s="15">
        <v>4700</v>
      </c>
      <c r="E49" s="110" t="s">
        <v>107</v>
      </c>
      <c r="F49" s="17">
        <v>4000</v>
      </c>
      <c r="H49" s="215"/>
      <c r="I49" s="215"/>
    </row>
    <row r="50" spans="1:9" ht="12.6" customHeight="1">
      <c r="A50" s="42"/>
      <c r="B50" s="61"/>
      <c r="C50" s="207" t="s">
        <v>43</v>
      </c>
      <c r="D50" s="507" t="s">
        <v>44</v>
      </c>
      <c r="E50" s="506"/>
      <c r="F50" s="106">
        <f>F51</f>
        <v>425600</v>
      </c>
      <c r="H50" s="215"/>
      <c r="I50" s="215"/>
    </row>
    <row r="51" spans="1:9" ht="12.6" customHeight="1">
      <c r="A51" s="42"/>
      <c r="B51" s="61"/>
      <c r="C51" s="69"/>
      <c r="D51" s="98">
        <v>4270</v>
      </c>
      <c r="E51" s="110" t="s">
        <v>50</v>
      </c>
      <c r="F51" s="18">
        <v>425600</v>
      </c>
      <c r="H51" s="215"/>
      <c r="I51" s="215"/>
    </row>
    <row r="52" spans="1:9" ht="12.6" customHeight="1">
      <c r="A52" s="40"/>
      <c r="B52" s="211">
        <v>80146</v>
      </c>
      <c r="C52" s="499" t="s">
        <v>51</v>
      </c>
      <c r="D52" s="711"/>
      <c r="E52" s="571"/>
      <c r="F52" s="230">
        <f>F53</f>
        <v>51781</v>
      </c>
      <c r="H52" s="215"/>
      <c r="I52" s="215"/>
    </row>
    <row r="53" spans="1:9" ht="12.6" customHeight="1">
      <c r="A53" s="42"/>
      <c r="B53" s="61"/>
      <c r="C53" s="115" t="s">
        <v>52</v>
      </c>
      <c r="D53" s="502" t="s">
        <v>51</v>
      </c>
      <c r="E53" s="571"/>
      <c r="F53" s="106">
        <f>SUM(F54:F57)</f>
        <v>51781</v>
      </c>
      <c r="H53" s="215"/>
      <c r="I53" s="215"/>
    </row>
    <row r="54" spans="1:9" s="22" customFormat="1" ht="12.6" customHeight="1">
      <c r="A54" s="42"/>
      <c r="B54" s="61"/>
      <c r="C54" s="102"/>
      <c r="D54" s="15">
        <v>4010</v>
      </c>
      <c r="E54" s="110" t="s">
        <v>25</v>
      </c>
      <c r="F54" s="18">
        <v>33935</v>
      </c>
      <c r="H54" s="215"/>
      <c r="I54" s="215"/>
    </row>
    <row r="55" spans="1:9" ht="12.6" customHeight="1">
      <c r="A55" s="42"/>
      <c r="B55" s="61"/>
      <c r="C55" s="102"/>
      <c r="D55" s="15">
        <v>4110</v>
      </c>
      <c r="E55" s="110" t="s">
        <v>29</v>
      </c>
      <c r="F55" s="18">
        <v>5836</v>
      </c>
      <c r="H55" s="215"/>
      <c r="I55" s="215"/>
    </row>
    <row r="56" spans="1:9" ht="12.6" customHeight="1">
      <c r="A56" s="42"/>
      <c r="B56" s="61"/>
      <c r="C56" s="102"/>
      <c r="D56" s="15">
        <v>4120</v>
      </c>
      <c r="E56" s="110" t="s">
        <v>9</v>
      </c>
      <c r="F56" s="18">
        <v>832</v>
      </c>
      <c r="H56" s="215"/>
      <c r="I56" s="215"/>
    </row>
    <row r="57" spans="1:9" s="22" customFormat="1" ht="12.6" customHeight="1">
      <c r="A57" s="42"/>
      <c r="B57" s="61"/>
      <c r="C57" s="97"/>
      <c r="D57" s="98">
        <v>4700</v>
      </c>
      <c r="E57" s="210" t="s">
        <v>53</v>
      </c>
      <c r="F57" s="18">
        <v>11178</v>
      </c>
      <c r="H57" s="215"/>
      <c r="I57" s="215"/>
    </row>
    <row r="58" spans="1:9" s="22" customFormat="1" ht="60" customHeight="1">
      <c r="A58" s="42"/>
      <c r="B58" s="211">
        <v>80152</v>
      </c>
      <c r="C58" s="530" t="s">
        <v>142</v>
      </c>
      <c r="D58" s="531"/>
      <c r="E58" s="532"/>
      <c r="F58" s="230">
        <f>F59+F68</f>
        <v>1036457</v>
      </c>
      <c r="H58" s="215"/>
      <c r="I58" s="215"/>
    </row>
    <row r="59" spans="1:9" ht="23.25" customHeight="1">
      <c r="A59" s="42"/>
      <c r="B59" s="61"/>
      <c r="C59" s="115" t="s">
        <v>59</v>
      </c>
      <c r="D59" s="502" t="s">
        <v>60</v>
      </c>
      <c r="E59" s="571"/>
      <c r="F59" s="106">
        <f>SUM(F60:F67)</f>
        <v>999457</v>
      </c>
      <c r="H59" s="215"/>
      <c r="I59" s="215"/>
    </row>
    <row r="60" spans="1:9" ht="12" customHeight="1">
      <c r="A60" s="42"/>
      <c r="B60" s="61"/>
      <c r="C60" s="97"/>
      <c r="D60" s="38">
        <v>4010</v>
      </c>
      <c r="E60" s="206" t="s">
        <v>153</v>
      </c>
      <c r="F60" s="18">
        <v>762444</v>
      </c>
      <c r="H60" s="215"/>
      <c r="I60" s="215"/>
    </row>
    <row r="61" spans="1:9" ht="12.6" customHeight="1">
      <c r="A61" s="42"/>
      <c r="B61" s="61"/>
      <c r="C61" s="97"/>
      <c r="D61" s="38">
        <v>4040</v>
      </c>
      <c r="E61" s="206" t="s">
        <v>26</v>
      </c>
      <c r="F61" s="18">
        <v>0</v>
      </c>
      <c r="H61" s="215"/>
      <c r="I61" s="215"/>
    </row>
    <row r="62" spans="1:9" ht="12.6" customHeight="1">
      <c r="A62" s="42"/>
      <c r="B62" s="61"/>
      <c r="C62" s="97"/>
      <c r="D62" s="38">
        <v>4110</v>
      </c>
      <c r="E62" s="206" t="s">
        <v>29</v>
      </c>
      <c r="F62" s="18">
        <v>168623</v>
      </c>
      <c r="H62" s="215"/>
      <c r="I62" s="215"/>
    </row>
    <row r="63" spans="1:9" ht="12.6" customHeight="1">
      <c r="A63" s="42"/>
      <c r="B63" s="61"/>
      <c r="C63" s="97"/>
      <c r="D63" s="38">
        <v>4120</v>
      </c>
      <c r="E63" s="206" t="s">
        <v>9</v>
      </c>
      <c r="F63" s="18">
        <v>18680</v>
      </c>
      <c r="H63" s="215"/>
      <c r="I63" s="215"/>
    </row>
    <row r="64" spans="1:9" ht="12.6" customHeight="1">
      <c r="A64" s="42"/>
      <c r="B64" s="61"/>
      <c r="C64" s="97"/>
      <c r="D64" s="38">
        <v>4210</v>
      </c>
      <c r="E64" s="206" t="s">
        <v>48</v>
      </c>
      <c r="F64" s="18">
        <v>3500</v>
      </c>
      <c r="H64" s="215"/>
      <c r="I64" s="215"/>
    </row>
    <row r="65" spans="1:9" ht="12.6" customHeight="1">
      <c r="A65" s="42"/>
      <c r="B65" s="61"/>
      <c r="C65" s="97"/>
      <c r="D65" s="38">
        <v>4240</v>
      </c>
      <c r="E65" s="206" t="s">
        <v>49</v>
      </c>
      <c r="F65" s="18">
        <v>24500</v>
      </c>
      <c r="H65" s="215"/>
      <c r="I65" s="215"/>
    </row>
    <row r="66" spans="1:9" ht="12.6" customHeight="1">
      <c r="A66" s="42"/>
      <c r="B66" s="61"/>
      <c r="C66" s="97"/>
      <c r="D66" s="15">
        <v>4300</v>
      </c>
      <c r="E66" s="59" t="s">
        <v>36</v>
      </c>
      <c r="F66" s="18">
        <v>3500</v>
      </c>
      <c r="H66" s="215"/>
      <c r="I66" s="215"/>
    </row>
    <row r="67" spans="1:9" ht="12.6" customHeight="1">
      <c r="A67" s="42"/>
      <c r="B67" s="61"/>
      <c r="C67" s="97"/>
      <c r="D67" s="38">
        <v>4440</v>
      </c>
      <c r="E67" s="206" t="s">
        <v>41</v>
      </c>
      <c r="F67" s="18">
        <v>18210</v>
      </c>
      <c r="H67" s="215"/>
      <c r="I67" s="215"/>
    </row>
    <row r="68" spans="1:9" ht="12.6" customHeight="1">
      <c r="A68" s="42"/>
      <c r="B68" s="61"/>
      <c r="C68" s="207" t="s">
        <v>43</v>
      </c>
      <c r="D68" s="507" t="s">
        <v>44</v>
      </c>
      <c r="E68" s="506"/>
      <c r="F68" s="106">
        <f>F69</f>
        <v>37000</v>
      </c>
      <c r="H68" s="215"/>
      <c r="I68" s="215"/>
    </row>
    <row r="69" spans="1:9" ht="12.6" customHeight="1">
      <c r="A69" s="42"/>
      <c r="B69" s="61"/>
      <c r="C69" s="69"/>
      <c r="D69" s="98">
        <v>4270</v>
      </c>
      <c r="E69" s="110" t="s">
        <v>50</v>
      </c>
      <c r="F69" s="18">
        <v>37000</v>
      </c>
      <c r="H69" s="215"/>
      <c r="I69" s="215"/>
    </row>
    <row r="70" spans="1:9" ht="12.6" customHeight="1">
      <c r="A70" s="40"/>
      <c r="B70" s="231">
        <v>80195</v>
      </c>
      <c r="C70" s="41" t="s">
        <v>63</v>
      </c>
      <c r="D70" s="41"/>
      <c r="E70" s="232"/>
      <c r="F70" s="212">
        <f>F73+F82+F71</f>
        <v>67467</v>
      </c>
      <c r="H70" s="215"/>
      <c r="I70" s="215"/>
    </row>
    <row r="71" spans="1:9" ht="12.6" customHeight="1">
      <c r="A71" s="53"/>
      <c r="B71" s="231"/>
      <c r="C71" s="56" t="s">
        <v>64</v>
      </c>
      <c r="D71" s="506" t="s">
        <v>65</v>
      </c>
      <c r="E71" s="507"/>
      <c r="F71" s="218">
        <f>F72</f>
        <v>46517</v>
      </c>
      <c r="H71" s="215"/>
      <c r="I71" s="215"/>
    </row>
    <row r="72" spans="1:9" ht="12.6" customHeight="1">
      <c r="A72" s="53"/>
      <c r="B72" s="216"/>
      <c r="C72" s="55"/>
      <c r="D72" s="56">
        <v>4440</v>
      </c>
      <c r="E72" s="57" t="s">
        <v>66</v>
      </c>
      <c r="F72" s="67">
        <v>46517</v>
      </c>
      <c r="H72" s="215"/>
      <c r="I72" s="215"/>
    </row>
    <row r="73" spans="1:9" ht="23.25" customHeight="1">
      <c r="A73" s="25"/>
      <c r="B73" s="28"/>
      <c r="C73" s="115" t="s">
        <v>69</v>
      </c>
      <c r="D73" s="518" t="s">
        <v>70</v>
      </c>
      <c r="E73" s="571"/>
      <c r="F73" s="218">
        <f>SUM(F74:F81)</f>
        <v>15100</v>
      </c>
      <c r="H73" s="215"/>
      <c r="I73" s="215"/>
    </row>
    <row r="74" spans="1:9" ht="12.6" customHeight="1">
      <c r="A74" s="25"/>
      <c r="B74" s="28"/>
      <c r="C74" s="29"/>
      <c r="D74" s="15">
        <v>4110</v>
      </c>
      <c r="E74" s="110" t="s">
        <v>71</v>
      </c>
      <c r="F74" s="17">
        <v>0</v>
      </c>
      <c r="H74" s="215"/>
      <c r="I74" s="215"/>
    </row>
    <row r="75" spans="1:9" ht="12.6" customHeight="1">
      <c r="A75" s="25"/>
      <c r="B75" s="28"/>
      <c r="C75" s="32"/>
      <c r="D75" s="15">
        <v>4120</v>
      </c>
      <c r="E75" s="110" t="s">
        <v>72</v>
      </c>
      <c r="F75" s="17">
        <v>0</v>
      </c>
      <c r="H75" s="215"/>
      <c r="I75" s="215"/>
    </row>
    <row r="76" spans="1:9" ht="12.6" customHeight="1">
      <c r="A76" s="25"/>
      <c r="B76" s="28"/>
      <c r="C76" s="32"/>
      <c r="D76" s="48">
        <v>4170</v>
      </c>
      <c r="E76" s="110" t="s">
        <v>16</v>
      </c>
      <c r="F76" s="17">
        <v>0</v>
      </c>
      <c r="H76" s="215"/>
      <c r="I76" s="215"/>
    </row>
    <row r="77" spans="1:9" ht="12.6" customHeight="1">
      <c r="A77" s="25"/>
      <c r="B77" s="28"/>
      <c r="C77" s="32"/>
      <c r="D77" s="48">
        <v>4210</v>
      </c>
      <c r="E77" s="110" t="s">
        <v>18</v>
      </c>
      <c r="F77" s="17"/>
      <c r="H77" s="215"/>
      <c r="I77" s="215"/>
    </row>
    <row r="78" spans="1:9" ht="12.6" customHeight="1">
      <c r="A78" s="25"/>
      <c r="B78" s="28"/>
      <c r="C78" s="32"/>
      <c r="D78" s="48">
        <v>4240</v>
      </c>
      <c r="E78" s="110" t="s">
        <v>49</v>
      </c>
      <c r="F78" s="17">
        <v>0</v>
      </c>
      <c r="H78" s="215"/>
      <c r="I78" s="215"/>
    </row>
    <row r="79" spans="1:9" ht="12.6" customHeight="1">
      <c r="A79" s="25"/>
      <c r="B79" s="28"/>
      <c r="C79" s="32"/>
      <c r="D79" s="48">
        <v>4300</v>
      </c>
      <c r="E79" s="110" t="s">
        <v>20</v>
      </c>
      <c r="F79" s="17">
        <v>15100</v>
      </c>
      <c r="H79" s="215"/>
      <c r="I79" s="215"/>
    </row>
    <row r="80" spans="1:9" ht="12.6" customHeight="1">
      <c r="A80" s="25"/>
      <c r="B80" s="28"/>
      <c r="C80" s="32"/>
      <c r="D80" s="48">
        <v>4420</v>
      </c>
      <c r="E80" s="110" t="s">
        <v>22</v>
      </c>
      <c r="F80" s="17">
        <v>0</v>
      </c>
      <c r="H80" s="215"/>
      <c r="I80" s="215"/>
    </row>
    <row r="81" spans="1:9" ht="12.6" customHeight="1">
      <c r="A81" s="25"/>
      <c r="B81" s="28"/>
      <c r="C81" s="32"/>
      <c r="D81" s="48">
        <v>4300</v>
      </c>
      <c r="E81" s="110" t="s">
        <v>20</v>
      </c>
      <c r="F81" s="17">
        <v>0</v>
      </c>
      <c r="H81" s="215"/>
      <c r="I81" s="215"/>
    </row>
    <row r="82" spans="1:9" ht="12.6" customHeight="1">
      <c r="A82" s="25"/>
      <c r="B82" s="28"/>
      <c r="C82" s="56" t="s">
        <v>74</v>
      </c>
      <c r="D82" s="518" t="s">
        <v>183</v>
      </c>
      <c r="E82" s="571"/>
      <c r="F82" s="218">
        <f>F84+F83</f>
        <v>5850</v>
      </c>
      <c r="H82" s="215"/>
      <c r="I82" s="215"/>
    </row>
    <row r="83" spans="1:9" ht="12.6" customHeight="1">
      <c r="A83" s="42"/>
      <c r="B83" s="28"/>
      <c r="C83" s="26"/>
      <c r="D83" s="48">
        <v>4420</v>
      </c>
      <c r="E83" s="110" t="s">
        <v>75</v>
      </c>
      <c r="F83" s="17">
        <v>0</v>
      </c>
      <c r="H83" s="215"/>
      <c r="I83" s="215"/>
    </row>
    <row r="84" spans="1:9" ht="12.6" customHeight="1">
      <c r="A84" s="112"/>
      <c r="B84" s="65"/>
      <c r="C84" s="60"/>
      <c r="D84" s="48">
        <v>4300</v>
      </c>
      <c r="E84" s="110" t="s">
        <v>20</v>
      </c>
      <c r="F84" s="17">
        <v>5850</v>
      </c>
      <c r="H84" s="215"/>
      <c r="I84" s="215"/>
    </row>
    <row r="85" spans="1:9" ht="12.6" customHeight="1">
      <c r="A85" s="19" t="s">
        <v>10</v>
      </c>
      <c r="B85" s="19" t="s">
        <v>11</v>
      </c>
      <c r="C85" s="19" t="s">
        <v>12</v>
      </c>
      <c r="D85" s="19" t="s">
        <v>13</v>
      </c>
      <c r="E85" s="19" t="s">
        <v>14</v>
      </c>
      <c r="F85" s="233" t="s">
        <v>15</v>
      </c>
      <c r="H85" s="215"/>
      <c r="I85" s="215"/>
    </row>
    <row r="86" spans="1:9" ht="12.6" customHeight="1">
      <c r="A86" s="20">
        <v>851</v>
      </c>
      <c r="B86" s="712" t="s">
        <v>128</v>
      </c>
      <c r="C86" s="713"/>
      <c r="D86" s="713"/>
      <c r="E86" s="714"/>
      <c r="F86" s="230">
        <f>F88</f>
        <v>0</v>
      </c>
      <c r="H86" s="215"/>
      <c r="I86" s="215"/>
    </row>
    <row r="87" spans="1:9" ht="12.6" customHeight="1">
      <c r="A87" s="150"/>
      <c r="B87" s="216">
        <v>85156</v>
      </c>
      <c r="C87" s="507" t="s">
        <v>129</v>
      </c>
      <c r="D87" s="711"/>
      <c r="E87" s="571"/>
      <c r="F87" s="230">
        <f>F88</f>
        <v>0</v>
      </c>
      <c r="H87" s="215"/>
      <c r="I87" s="215"/>
    </row>
    <row r="88" spans="1:9" ht="23.25" customHeight="1">
      <c r="A88" s="42"/>
      <c r="B88" s="150"/>
      <c r="C88" s="115" t="s">
        <v>130</v>
      </c>
      <c r="D88" s="715" t="s">
        <v>131</v>
      </c>
      <c r="E88" s="571"/>
      <c r="F88" s="106">
        <f>SUM(F89:F89)</f>
        <v>0</v>
      </c>
      <c r="H88" s="215"/>
      <c r="I88" s="215"/>
    </row>
    <row r="89" spans="1:9" ht="12" customHeight="1">
      <c r="A89" s="45"/>
      <c r="B89" s="45"/>
      <c r="C89" s="234"/>
      <c r="D89" s="38">
        <v>4130</v>
      </c>
      <c r="E89" s="110" t="s">
        <v>132</v>
      </c>
      <c r="F89" s="18"/>
      <c r="H89" s="215"/>
      <c r="I89" s="215"/>
    </row>
    <row r="90" spans="1:9" ht="12.6" customHeight="1">
      <c r="A90" s="20">
        <v>854</v>
      </c>
      <c r="B90" s="513" t="s">
        <v>77</v>
      </c>
      <c r="C90" s="716"/>
      <c r="D90" s="716"/>
      <c r="E90" s="717"/>
      <c r="F90" s="229">
        <f>F91+F96+F105</f>
        <v>30014</v>
      </c>
      <c r="H90" s="215"/>
      <c r="I90" s="215"/>
    </row>
    <row r="91" spans="1:9" ht="23.25" customHeight="1">
      <c r="A91" s="40"/>
      <c r="B91" s="235">
        <v>85412</v>
      </c>
      <c r="C91" s="505" t="s">
        <v>78</v>
      </c>
      <c r="D91" s="711"/>
      <c r="E91" s="571"/>
      <c r="F91" s="230">
        <f>F92</f>
        <v>0</v>
      </c>
      <c r="H91" s="215"/>
      <c r="I91" s="215"/>
    </row>
    <row r="92" spans="1:9" ht="12" customHeight="1">
      <c r="A92" s="42"/>
      <c r="B92" s="69"/>
      <c r="C92" s="115" t="s">
        <v>79</v>
      </c>
      <c r="D92" s="507" t="s">
        <v>80</v>
      </c>
      <c r="E92" s="571"/>
      <c r="F92" s="106">
        <f>SUM(F93:F95)</f>
        <v>0</v>
      </c>
      <c r="H92" s="215"/>
      <c r="I92" s="215"/>
    </row>
    <row r="93" spans="1:9" ht="12.6" customHeight="1">
      <c r="A93" s="42"/>
      <c r="B93" s="97"/>
      <c r="C93" s="94"/>
      <c r="D93" s="38">
        <v>4210</v>
      </c>
      <c r="E93" s="36" t="s">
        <v>48</v>
      </c>
      <c r="F93" s="18">
        <v>0</v>
      </c>
      <c r="H93" s="215"/>
      <c r="I93" s="215"/>
    </row>
    <row r="94" spans="1:9" ht="12.6" customHeight="1">
      <c r="A94" s="42"/>
      <c r="B94" s="97"/>
      <c r="C94" s="61"/>
      <c r="D94" s="38">
        <v>4220</v>
      </c>
      <c r="E94" s="36" t="s">
        <v>31</v>
      </c>
      <c r="F94" s="18">
        <v>0</v>
      </c>
      <c r="H94" s="215"/>
      <c r="I94" s="215"/>
    </row>
    <row r="95" spans="1:9" s="22" customFormat="1" ht="12.6" customHeight="1">
      <c r="A95" s="42"/>
      <c r="B95" s="116"/>
      <c r="C95" s="62"/>
      <c r="D95" s="38">
        <v>4300</v>
      </c>
      <c r="E95" s="36" t="s">
        <v>20</v>
      </c>
      <c r="F95" s="18">
        <v>0</v>
      </c>
      <c r="H95" s="215"/>
      <c r="I95" s="215"/>
    </row>
    <row r="96" spans="1:9" ht="12.6" customHeight="1">
      <c r="A96" s="40"/>
      <c r="B96" s="211">
        <v>85415</v>
      </c>
      <c r="C96" s="505" t="s">
        <v>81</v>
      </c>
      <c r="D96" s="711"/>
      <c r="E96" s="571"/>
      <c r="F96" s="230">
        <f>F97+F100+F103</f>
        <v>28844</v>
      </c>
      <c r="H96" s="215"/>
      <c r="I96" s="215"/>
    </row>
    <row r="97" spans="1:9" ht="12.6" customHeight="1">
      <c r="A97" s="236"/>
      <c r="B97" s="97"/>
      <c r="C97" s="115" t="s">
        <v>82</v>
      </c>
      <c r="D97" s="507" t="s">
        <v>83</v>
      </c>
      <c r="E97" s="571"/>
      <c r="F97" s="106">
        <f>F98+F99</f>
        <v>17054</v>
      </c>
      <c r="H97" s="215"/>
      <c r="I97" s="215"/>
    </row>
    <row r="98" spans="1:9" s="64" customFormat="1" ht="23.25" customHeight="1">
      <c r="A98" s="236"/>
      <c r="B98" s="97"/>
      <c r="C98" s="94"/>
      <c r="D98" s="37">
        <v>3240</v>
      </c>
      <c r="E98" s="36" t="s">
        <v>84</v>
      </c>
      <c r="F98" s="18">
        <v>16404</v>
      </c>
      <c r="H98" s="215"/>
      <c r="I98" s="215"/>
    </row>
    <row r="99" spans="1:9" ht="12" customHeight="1">
      <c r="A99" s="236"/>
      <c r="B99" s="97"/>
      <c r="C99" s="62"/>
      <c r="D99" s="37">
        <v>3260</v>
      </c>
      <c r="E99" s="36" t="s">
        <v>184</v>
      </c>
      <c r="F99" s="18">
        <v>650</v>
      </c>
      <c r="H99" s="215"/>
      <c r="I99" s="215"/>
    </row>
    <row r="100" spans="1:9" ht="12.6" customHeight="1">
      <c r="A100" s="236"/>
      <c r="B100" s="97"/>
      <c r="C100" s="115" t="s">
        <v>86</v>
      </c>
      <c r="D100" s="507" t="s">
        <v>87</v>
      </c>
      <c r="E100" s="571"/>
      <c r="F100" s="106">
        <f>F102+F101</f>
        <v>6450</v>
      </c>
      <c r="H100" s="215"/>
      <c r="I100" s="215"/>
    </row>
    <row r="101" spans="1:9" ht="24" customHeight="1">
      <c r="A101" s="236"/>
      <c r="B101" s="97"/>
      <c r="C101" s="103"/>
      <c r="D101" s="37">
        <v>3240</v>
      </c>
      <c r="E101" s="36" t="s">
        <v>185</v>
      </c>
      <c r="F101" s="18">
        <v>6450</v>
      </c>
      <c r="H101" s="215"/>
      <c r="I101" s="215"/>
    </row>
    <row r="102" spans="1:9" ht="17.25" customHeight="1">
      <c r="A102" s="236"/>
      <c r="B102" s="97"/>
      <c r="C102" s="107"/>
      <c r="D102" s="38">
        <v>3260</v>
      </c>
      <c r="E102" s="36" t="s">
        <v>186</v>
      </c>
      <c r="F102" s="18">
        <v>0</v>
      </c>
      <c r="H102" s="215"/>
      <c r="I102" s="215"/>
    </row>
    <row r="103" spans="1:9" ht="12.6" customHeight="1">
      <c r="A103" s="236"/>
      <c r="B103" s="97"/>
      <c r="C103" s="115" t="s">
        <v>89</v>
      </c>
      <c r="D103" s="502" t="s">
        <v>90</v>
      </c>
      <c r="E103" s="571"/>
      <c r="F103" s="106">
        <f>F104</f>
        <v>5340</v>
      </c>
      <c r="H103" s="215"/>
      <c r="I103" s="215"/>
    </row>
    <row r="104" spans="1:9" ht="12.6" customHeight="1">
      <c r="A104" s="236"/>
      <c r="B104" s="116"/>
      <c r="C104" s="107"/>
      <c r="D104" s="38">
        <v>3260</v>
      </c>
      <c r="E104" s="36" t="s">
        <v>91</v>
      </c>
      <c r="F104" s="18">
        <v>5340</v>
      </c>
      <c r="H104" s="215"/>
      <c r="I104" s="215"/>
    </row>
    <row r="105" spans="1:9" ht="12.6" customHeight="1">
      <c r="A105" s="236"/>
      <c r="B105" s="235">
        <v>85416</v>
      </c>
      <c r="C105" s="505" t="s">
        <v>92</v>
      </c>
      <c r="D105" s="711"/>
      <c r="E105" s="571"/>
      <c r="F105" s="230">
        <f>F106</f>
        <v>1170</v>
      </c>
      <c r="H105" s="215"/>
      <c r="I105" s="215"/>
    </row>
    <row r="106" spans="1:9" ht="12.6" customHeight="1">
      <c r="A106" s="236"/>
      <c r="B106" s="69"/>
      <c r="C106" s="115" t="s">
        <v>93</v>
      </c>
      <c r="D106" s="507" t="s">
        <v>94</v>
      </c>
      <c r="E106" s="571"/>
      <c r="F106" s="106">
        <f>F107</f>
        <v>1170</v>
      </c>
      <c r="H106" s="215"/>
      <c r="I106" s="215"/>
    </row>
    <row r="107" spans="1:9" ht="12.6" customHeight="1">
      <c r="A107" s="237"/>
      <c r="B107" s="97"/>
      <c r="C107" s="107"/>
      <c r="D107" s="38">
        <v>3240</v>
      </c>
      <c r="E107" s="36" t="s">
        <v>95</v>
      </c>
      <c r="F107" s="18">
        <v>1170</v>
      </c>
      <c r="H107" s="215"/>
      <c r="I107" s="215"/>
    </row>
    <row r="108" spans="1:9" ht="12.6" customHeight="1">
      <c r="A108" s="513" t="s">
        <v>96</v>
      </c>
      <c r="B108" s="509"/>
      <c r="C108" s="509"/>
      <c r="D108" s="509"/>
      <c r="E108" s="510"/>
      <c r="F108" s="229">
        <f>F15+F90+F86</f>
        <v>7388862</v>
      </c>
      <c r="H108" s="215"/>
      <c r="I108" s="215"/>
    </row>
    <row r="109" spans="1:6" ht="14.25">
      <c r="A109" s="90"/>
      <c r="B109" s="90"/>
      <c r="C109" s="90"/>
      <c r="D109" s="90"/>
      <c r="E109" s="90"/>
      <c r="F109" s="238"/>
    </row>
    <row r="110" spans="1:7" ht="15.75">
      <c r="A110" s="239" t="s">
        <v>187</v>
      </c>
      <c r="B110" s="240"/>
      <c r="C110" s="101"/>
      <c r="D110" s="241"/>
      <c r="E110" s="239"/>
      <c r="F110" s="238"/>
      <c r="G110" s="89"/>
    </row>
    <row r="111" spans="1:7" ht="15.75">
      <c r="A111" s="242" t="s">
        <v>99</v>
      </c>
      <c r="B111" s="243">
        <v>15100</v>
      </c>
      <c r="C111" s="244"/>
      <c r="D111" s="90"/>
      <c r="E111" s="239"/>
      <c r="F111" s="238"/>
      <c r="G111" s="89"/>
    </row>
    <row r="112" spans="1:7" ht="15.75">
      <c r="A112" s="239" t="s">
        <v>160</v>
      </c>
      <c r="B112" s="245">
        <v>15100</v>
      </c>
      <c r="C112" s="245"/>
      <c r="D112" s="90"/>
      <c r="E112" s="239"/>
      <c r="F112" s="238"/>
      <c r="G112" s="89"/>
    </row>
    <row r="113" spans="1:7" ht="6" customHeight="1">
      <c r="A113" s="90"/>
      <c r="B113" s="90"/>
      <c r="C113" s="246"/>
      <c r="D113" s="90"/>
      <c r="E113" s="239"/>
      <c r="F113" s="238"/>
      <c r="G113" s="89"/>
    </row>
    <row r="114" spans="1:7" ht="15.75">
      <c r="A114" s="239" t="s">
        <v>188</v>
      </c>
      <c r="B114" s="247"/>
      <c r="C114" s="246"/>
      <c r="D114" s="90"/>
      <c r="E114" s="239"/>
      <c r="F114" s="238"/>
      <c r="G114" s="89"/>
    </row>
    <row r="115" spans="1:7" ht="15.75">
      <c r="A115" s="242" t="s">
        <v>99</v>
      </c>
      <c r="B115" s="243">
        <v>5850</v>
      </c>
      <c r="C115" s="246"/>
      <c r="D115" s="90"/>
      <c r="E115" s="239"/>
      <c r="F115" s="238"/>
      <c r="G115" s="89"/>
    </row>
    <row r="116" spans="1:7" ht="15.75">
      <c r="A116" s="239" t="s">
        <v>160</v>
      </c>
      <c r="B116" s="245">
        <f>B115</f>
        <v>5850</v>
      </c>
      <c r="C116" s="246"/>
      <c r="D116" s="90"/>
      <c r="E116" s="239"/>
      <c r="F116" s="238"/>
      <c r="G116" s="89"/>
    </row>
    <row r="117" spans="1:7" ht="15.75">
      <c r="A117" s="163"/>
      <c r="B117" s="248"/>
      <c r="C117" s="77"/>
      <c r="D117" s="249"/>
      <c r="E117" s="250"/>
      <c r="F117" s="79"/>
      <c r="G117" s="89"/>
    </row>
    <row r="118" spans="1:6" ht="15.75">
      <c r="A118" s="238"/>
      <c r="B118" s="89"/>
      <c r="C118" s="251"/>
      <c r="D118" s="90"/>
      <c r="E118" s="90"/>
      <c r="F118" s="90"/>
    </row>
    <row r="119" spans="1:6" ht="15.75">
      <c r="A119" s="238"/>
      <c r="B119" s="89"/>
      <c r="C119" s="251"/>
      <c r="D119" s="90"/>
      <c r="E119" s="90"/>
      <c r="F119" s="90"/>
    </row>
    <row r="120" spans="1:6" ht="15.75">
      <c r="A120" s="238"/>
      <c r="B120" s="89"/>
      <c r="C120" s="251"/>
      <c r="D120" s="90"/>
      <c r="E120" s="90"/>
      <c r="F120" s="90"/>
    </row>
    <row r="121" spans="1:6" ht="14.25">
      <c r="A121" s="242"/>
      <c r="B121" s="252"/>
      <c r="C121" s="246"/>
      <c r="D121" s="241"/>
      <c r="E121" s="253"/>
      <c r="F121" s="238"/>
    </row>
    <row r="122" spans="1:6" ht="14.25">
      <c r="A122" s="242"/>
      <c r="B122" s="254"/>
      <c r="C122" s="246"/>
      <c r="D122" s="90"/>
      <c r="E122" s="90"/>
      <c r="F122" s="90"/>
    </row>
    <row r="123" spans="1:6" ht="14.25">
      <c r="A123" s="90"/>
      <c r="B123" s="90"/>
      <c r="C123" s="90"/>
      <c r="D123" s="90"/>
      <c r="E123" s="90"/>
      <c r="F123" s="238"/>
    </row>
    <row r="124" spans="1:6" ht="14.25">
      <c r="A124" s="239"/>
      <c r="B124" s="252"/>
      <c r="C124" s="245"/>
      <c r="D124" s="241"/>
      <c r="E124" s="253"/>
      <c r="F124" s="238"/>
    </row>
    <row r="125" spans="1:6" ht="14.25">
      <c r="A125" s="255"/>
      <c r="B125" s="252"/>
      <c r="C125" s="101"/>
      <c r="D125" s="241"/>
      <c r="E125" s="253"/>
      <c r="F125" s="238"/>
    </row>
    <row r="126" spans="1:6" ht="14.25">
      <c r="A126" s="256"/>
      <c r="B126" s="254"/>
      <c r="C126" s="90"/>
      <c r="D126" s="90"/>
      <c r="E126" s="90"/>
      <c r="F126" s="90"/>
    </row>
    <row r="127" spans="1:6" ht="14.25">
      <c r="A127" s="90"/>
      <c r="B127" s="90"/>
      <c r="C127" s="90"/>
      <c r="D127" s="90"/>
      <c r="E127" s="90"/>
      <c r="F127" s="238"/>
    </row>
    <row r="128" spans="1:6" ht="14.25">
      <c r="A128" s="257"/>
      <c r="B128" s="258"/>
      <c r="C128" s="101"/>
      <c r="D128" s="241"/>
      <c r="E128" s="253"/>
      <c r="F128" s="238"/>
    </row>
    <row r="129" spans="1:6" ht="14.25">
      <c r="A129" s="255"/>
      <c r="B129" s="252"/>
      <c r="C129" s="90"/>
      <c r="D129" s="90"/>
      <c r="E129" s="90"/>
      <c r="F129" s="238"/>
    </row>
    <row r="130" spans="1:6" ht="14.25">
      <c r="A130" s="256"/>
      <c r="B130" s="254"/>
      <c r="C130" s="90"/>
      <c r="D130" s="90"/>
      <c r="E130" s="90"/>
      <c r="F130" s="238"/>
    </row>
    <row r="131" spans="1:6" ht="14.25">
      <c r="A131" s="90"/>
      <c r="B131" s="90"/>
      <c r="C131" s="90"/>
      <c r="D131" s="90"/>
      <c r="E131" s="90"/>
      <c r="F131" s="238"/>
    </row>
    <row r="132" spans="1:6" ht="14.25">
      <c r="A132" s="257"/>
      <c r="B132" s="258"/>
      <c r="C132" s="101"/>
      <c r="D132" s="241"/>
      <c r="E132" s="253"/>
      <c r="F132" s="238"/>
    </row>
    <row r="133" spans="1:6" ht="14.25">
      <c r="A133" s="255"/>
      <c r="B133" s="252"/>
      <c r="C133" s="90"/>
      <c r="D133" s="90"/>
      <c r="E133" s="90"/>
      <c r="F133" s="238"/>
    </row>
    <row r="134" spans="1:6" ht="14.25">
      <c r="A134" s="256"/>
      <c r="B134" s="254"/>
      <c r="C134" s="90"/>
      <c r="D134" s="90"/>
      <c r="E134" s="90"/>
      <c r="F134" s="238"/>
    </row>
    <row r="135" spans="1:6" ht="14.25">
      <c r="A135" s="90"/>
      <c r="B135" s="90"/>
      <c r="C135" s="90"/>
      <c r="D135" s="90"/>
      <c r="E135" s="90"/>
      <c r="F135" s="238"/>
    </row>
    <row r="136" spans="1:6" ht="14.25">
      <c r="A136" s="90"/>
      <c r="B136" s="90"/>
      <c r="C136" s="90"/>
      <c r="D136" s="90"/>
      <c r="E136" s="90"/>
      <c r="F136" s="238"/>
    </row>
  </sheetData>
  <mergeCells count="26">
    <mergeCell ref="C52:E52"/>
    <mergeCell ref="A12:F12"/>
    <mergeCell ref="B15:E15"/>
    <mergeCell ref="C16:E16"/>
    <mergeCell ref="D17:E17"/>
    <mergeCell ref="D50:E50"/>
    <mergeCell ref="C91:E91"/>
    <mergeCell ref="D53:E53"/>
    <mergeCell ref="C58:E58"/>
    <mergeCell ref="D59:E59"/>
    <mergeCell ref="D68:E68"/>
    <mergeCell ref="D71:E71"/>
    <mergeCell ref="D73:E73"/>
    <mergeCell ref="D82:E82"/>
    <mergeCell ref="B86:E86"/>
    <mergeCell ref="C87:E87"/>
    <mergeCell ref="D88:E88"/>
    <mergeCell ref="B90:E90"/>
    <mergeCell ref="D106:E106"/>
    <mergeCell ref="A108:E108"/>
    <mergeCell ref="D92:E92"/>
    <mergeCell ref="C96:E96"/>
    <mergeCell ref="D97:E97"/>
    <mergeCell ref="D100:E100"/>
    <mergeCell ref="D103:E103"/>
    <mergeCell ref="C105:E105"/>
  </mergeCells>
  <printOptions/>
  <pageMargins left="0.1968503937007874" right="0.1968503937007874" top="0.3937007874015748" bottom="0.1968503937007874" header="0.15748031496062992" footer="0.1968503937007874"/>
  <pageSetup horizontalDpi="600" verticalDpi="600" orientation="portrait" paperSize="9" scale="72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ikonopczynska</dc:creator>
  <cp:keywords/>
  <dc:description/>
  <cp:lastModifiedBy>user</cp:lastModifiedBy>
  <dcterms:created xsi:type="dcterms:W3CDTF">2018-12-21T12:37:18Z</dcterms:created>
  <dcterms:modified xsi:type="dcterms:W3CDTF">2018-12-24T10:37:28Z</dcterms:modified>
  <cp:category/>
  <cp:version/>
  <cp:contentType/>
  <cp:contentStatus/>
</cp:coreProperties>
</file>