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ferenc\Desktop\"/>
    </mc:Choice>
  </mc:AlternateContent>
  <bookViews>
    <workbookView xWindow="0" yWindow="0" windowWidth="28800" windowHeight="11835"/>
  </bookViews>
  <sheets>
    <sheet name="P433" sheetId="18" r:id="rId1"/>
    <sheet name="P361" sheetId="17" r:id="rId2"/>
    <sheet name="P288" sheetId="16" r:id="rId3"/>
    <sheet name="P247" sheetId="15" r:id="rId4"/>
    <sheet name="P212" sheetId="14" r:id="rId5"/>
    <sheet name="P197" sheetId="13" r:id="rId6"/>
    <sheet name="P 132" sheetId="12" r:id="rId7"/>
    <sheet name="P 131" sheetId="11" r:id="rId8"/>
    <sheet name="P 130" sheetId="10" r:id="rId9"/>
    <sheet name="P109" sheetId="9" r:id="rId10"/>
    <sheet name="P 96" sheetId="8" r:id="rId11"/>
    <sheet name="P87" sheetId="7" r:id="rId12"/>
  </sheets>
  <definedNames>
    <definedName name="_xlnm.Print_Area" localSheetId="8">'P 130'!$A$1:$F$87</definedName>
    <definedName name="_xlnm.Print_Area" localSheetId="7">'P 131'!$A$1:$F$77</definedName>
    <definedName name="_xlnm.Print_Area" localSheetId="6">'P 132'!$A$1:$F$84</definedName>
    <definedName name="_xlnm.Print_Area" localSheetId="10">'P 96'!$A$1:$F$65</definedName>
    <definedName name="_xlnm.Print_Area" localSheetId="9">'P109'!$A$1:$L$82</definedName>
    <definedName name="_xlnm.Print_Area" localSheetId="5">'P197'!$A$1:$F$74</definedName>
    <definedName name="_xlnm.Print_Area" localSheetId="4">'P212'!$A$1:$F$69</definedName>
    <definedName name="_xlnm.Print_Area" localSheetId="3">'P247'!$A$1:$F$77</definedName>
    <definedName name="_xlnm.Print_Area" localSheetId="2">'P288'!$A$1:$F$80</definedName>
    <definedName name="_xlnm.Print_Area" localSheetId="1">'P361'!$A$1:$F$83</definedName>
    <definedName name="_xlnm.Print_Area" localSheetId="0">'P433'!$A$1:$F$69</definedName>
    <definedName name="_xlnm.Print_Area" localSheetId="11">'P87'!$A$1:$F$84</definedName>
  </definedNames>
  <calcPr calcId="152511"/>
</workbook>
</file>

<file path=xl/calcChain.xml><?xml version="1.0" encoding="utf-8"?>
<calcChain xmlns="http://schemas.openxmlformats.org/spreadsheetml/2006/main">
  <c r="F18" i="10" l="1"/>
  <c r="F17" i="10" s="1"/>
  <c r="F16" i="10" s="1"/>
  <c r="F15" i="10" s="1"/>
  <c r="F75" i="10" s="1"/>
  <c r="F22" i="10"/>
  <c r="F47" i="10"/>
  <c r="F50" i="10"/>
  <c r="F49" i="10" s="1"/>
  <c r="F53" i="10"/>
  <c r="F52" i="10" s="1"/>
  <c r="F61" i="10"/>
  <c r="F60" i="10" s="1"/>
  <c r="F65" i="10"/>
  <c r="F64" i="10" s="1"/>
  <c r="F63" i="10" s="1"/>
  <c r="F68" i="10"/>
  <c r="F70" i="10"/>
  <c r="F73" i="10"/>
  <c r="F72" i="10" s="1"/>
  <c r="F61" i="18" l="1"/>
  <c r="F59" i="18"/>
  <c r="F56" i="18"/>
  <c r="F53" i="18" s="1"/>
  <c r="F52" i="18" s="1"/>
  <c r="F54" i="18"/>
  <c r="F50" i="18"/>
  <c r="F49" i="18" s="1"/>
  <c r="F47" i="18"/>
  <c r="F46" i="18" s="1"/>
  <c r="F44" i="18"/>
  <c r="F42" i="18"/>
  <c r="F21" i="18"/>
  <c r="F17" i="18" s="1"/>
  <c r="F16" i="18" s="1"/>
  <c r="F15" i="18" s="1"/>
  <c r="F18" i="18"/>
  <c r="F63" i="18" l="1"/>
  <c r="B81" i="17"/>
  <c r="F75" i="17"/>
  <c r="F74" i="17" s="1"/>
  <c r="F72" i="17"/>
  <c r="F70" i="17"/>
  <c r="F67" i="17"/>
  <c r="F66" i="17" s="1"/>
  <c r="F63" i="17"/>
  <c r="F62" i="17" s="1"/>
  <c r="F53" i="17"/>
  <c r="F52" i="17" s="1"/>
  <c r="F49" i="17"/>
  <c r="F48" i="17" s="1"/>
  <c r="F46" i="17"/>
  <c r="F35" i="17"/>
  <c r="F33" i="17"/>
  <c r="F32" i="17"/>
  <c r="F18" i="17"/>
  <c r="F65" i="17" l="1"/>
  <c r="F17" i="17"/>
  <c r="F16" i="17" s="1"/>
  <c r="F15" i="17" s="1"/>
  <c r="F78" i="16"/>
  <c r="F77" i="16" s="1"/>
  <c r="F75" i="16"/>
  <c r="F73" i="16"/>
  <c r="F70" i="16"/>
  <c r="F64" i="16"/>
  <c r="F62" i="16"/>
  <c r="F52" i="16"/>
  <c r="F51" i="16" s="1"/>
  <c r="F49" i="16"/>
  <c r="F48" i="16" s="1"/>
  <c r="F46" i="16"/>
  <c r="F36" i="16"/>
  <c r="F33" i="16"/>
  <c r="F25" i="16"/>
  <c r="F18" i="16"/>
  <c r="F17" i="16" s="1"/>
  <c r="F16" i="16" s="1"/>
  <c r="F61" i="16" l="1"/>
  <c r="F15" i="16" s="1"/>
  <c r="F80" i="16" s="1"/>
  <c r="F69" i="16"/>
  <c r="F68" i="16" s="1"/>
  <c r="F77" i="17"/>
  <c r="F72" i="15" l="1"/>
  <c r="F70" i="15"/>
  <c r="F67" i="15"/>
  <c r="F65" i="15"/>
  <c r="F64" i="15"/>
  <c r="F63" i="15" s="1"/>
  <c r="F61" i="15"/>
  <c r="F60" i="15" s="1"/>
  <c r="F51" i="15"/>
  <c r="F50" i="15" s="1"/>
  <c r="F48" i="15"/>
  <c r="F47" i="15" s="1"/>
  <c r="F45" i="15"/>
  <c r="F35" i="15"/>
  <c r="F28" i="15"/>
  <c r="F18" i="15"/>
  <c r="F17" i="15"/>
  <c r="F16" i="15" s="1"/>
  <c r="F15" i="15" l="1"/>
  <c r="F74" i="15" s="1"/>
  <c r="F65" i="14" l="1"/>
  <c r="F64" i="14" s="1"/>
  <c r="F62" i="14"/>
  <c r="F60" i="14"/>
  <c r="F57" i="14"/>
  <c r="F53" i="14"/>
  <c r="F52" i="14" s="1"/>
  <c r="F50" i="14"/>
  <c r="F49" i="14" s="1"/>
  <c r="F47" i="14"/>
  <c r="F33" i="14"/>
  <c r="F18" i="14"/>
  <c r="F17" i="14" s="1"/>
  <c r="F16" i="14" s="1"/>
  <c r="F15" i="14" s="1"/>
  <c r="F56" i="14" l="1"/>
  <c r="F55" i="14" s="1"/>
  <c r="F67" i="14" s="1"/>
  <c r="F70" i="13" l="1"/>
  <c r="F69" i="13" s="1"/>
  <c r="F67" i="13"/>
  <c r="F65" i="13"/>
  <c r="F62" i="13"/>
  <c r="F60" i="13"/>
  <c r="F52" i="13"/>
  <c r="F50" i="13"/>
  <c r="F49" i="13" s="1"/>
  <c r="F47" i="13"/>
  <c r="F46" i="13" s="1"/>
  <c r="F44" i="13"/>
  <c r="F36" i="13"/>
  <c r="F35" i="13"/>
  <c r="F29" i="13"/>
  <c r="F28" i="13"/>
  <c r="F18" i="13"/>
  <c r="F17" i="13" l="1"/>
  <c r="F16" i="13" s="1"/>
  <c r="F15" i="13" s="1"/>
  <c r="F72" i="13" s="1"/>
  <c r="F59" i="13"/>
  <c r="F58" i="13" s="1"/>
  <c r="B84" i="12"/>
  <c r="F78" i="12"/>
  <c r="F77" i="12"/>
  <c r="F75" i="12"/>
  <c r="F73" i="12"/>
  <c r="F69" i="12" s="1"/>
  <c r="F68" i="12" s="1"/>
  <c r="F70" i="12"/>
  <c r="F63" i="12"/>
  <c r="F60" i="12" s="1"/>
  <c r="F61" i="12"/>
  <c r="F54" i="12"/>
  <c r="F53" i="12" s="1"/>
  <c r="F51" i="12"/>
  <c r="F50" i="12" s="1"/>
  <c r="F48" i="12"/>
  <c r="F37" i="12"/>
  <c r="F18" i="12"/>
  <c r="F17" i="12" s="1"/>
  <c r="F16" i="12" s="1"/>
  <c r="F15" i="12" s="1"/>
  <c r="F80" i="12" s="1"/>
  <c r="C76" i="11" l="1"/>
  <c r="B71" i="11"/>
  <c r="F65" i="11"/>
  <c r="F64" i="11" s="1"/>
  <c r="F62" i="11"/>
  <c r="F60" i="11"/>
  <c r="F57" i="11"/>
  <c r="F56" i="11" s="1"/>
  <c r="F53" i="11"/>
  <c r="F52" i="11" s="1"/>
  <c r="F50" i="11"/>
  <c r="F49" i="11" s="1"/>
  <c r="F47" i="11"/>
  <c r="F41" i="11"/>
  <c r="F36" i="11"/>
  <c r="F17" i="11" s="1"/>
  <c r="F16" i="11" s="1"/>
  <c r="F15" i="11" s="1"/>
  <c r="F18" i="11"/>
  <c r="F55" i="11" l="1"/>
  <c r="F67" i="11" s="1"/>
  <c r="C93" i="10" l="1"/>
  <c r="B87" i="10"/>
  <c r="B83" i="10"/>
  <c r="B79" i="10"/>
  <c r="F78" i="9" l="1"/>
  <c r="F77" i="9" s="1"/>
  <c r="F75" i="9"/>
  <c r="F73" i="9"/>
  <c r="F70" i="9"/>
  <c r="F63" i="9"/>
  <c r="F61" i="9"/>
  <c r="F58" i="9"/>
  <c r="F50" i="9" s="1"/>
  <c r="F49" i="9" s="1"/>
  <c r="F47" i="9"/>
  <c r="F46" i="9"/>
  <c r="F44" i="9"/>
  <c r="F33" i="9"/>
  <c r="F17" i="9" s="1"/>
  <c r="F16" i="9" s="1"/>
  <c r="F24" i="9"/>
  <c r="K23" i="9"/>
  <c r="L22" i="9"/>
  <c r="K22" i="9"/>
  <c r="L21" i="9"/>
  <c r="K21" i="9"/>
  <c r="K19" i="9"/>
  <c r="K18" i="9"/>
  <c r="F18" i="9"/>
  <c r="K17" i="9"/>
  <c r="K16" i="9"/>
  <c r="K15" i="9"/>
  <c r="K14" i="9"/>
  <c r="K13" i="9"/>
  <c r="K11" i="9" s="1"/>
  <c r="K12" i="9"/>
  <c r="L11" i="9"/>
  <c r="F60" i="9" l="1"/>
  <c r="F69" i="9"/>
  <c r="F68" i="9" s="1"/>
  <c r="F15" i="9"/>
  <c r="F80" i="9" s="1"/>
  <c r="F60" i="8" l="1"/>
  <c r="F54" i="8" s="1"/>
  <c r="F53" i="8"/>
  <c r="F51" i="8"/>
  <c r="F50" i="8" s="1"/>
  <c r="F48" i="8"/>
  <c r="F47" i="8" s="1"/>
  <c r="F45" i="8"/>
  <c r="F36" i="8"/>
  <c r="F35" i="8"/>
  <c r="F33" i="8"/>
  <c r="F29" i="8"/>
  <c r="F24" i="8"/>
  <c r="F18" i="8"/>
  <c r="F17" i="8" l="1"/>
  <c r="F16" i="8" s="1"/>
  <c r="F15" i="8" s="1"/>
  <c r="F64" i="8" s="1"/>
  <c r="C79" i="7"/>
  <c r="C75" i="7"/>
  <c r="F69" i="7"/>
  <c r="F68" i="7" s="1"/>
  <c r="F66" i="7"/>
  <c r="F64" i="7"/>
  <c r="F61" i="7"/>
  <c r="F60" i="7" s="1"/>
  <c r="F59" i="7" s="1"/>
  <c r="F55" i="7"/>
  <c r="F53" i="7"/>
  <c r="F52" i="7" s="1"/>
  <c r="F50" i="7"/>
  <c r="F49" i="7" s="1"/>
  <c r="F47" i="7"/>
  <c r="F36" i="7"/>
  <c r="F18" i="7"/>
  <c r="F17" i="7" s="1"/>
  <c r="F16" i="7" s="1"/>
  <c r="F15" i="7" s="1"/>
  <c r="F71" i="7" s="1"/>
</calcChain>
</file>

<file path=xl/sharedStrings.xml><?xml version="1.0" encoding="utf-8"?>
<sst xmlns="http://schemas.openxmlformats.org/spreadsheetml/2006/main" count="1060" uniqueCount="201">
  <si>
    <t xml:space="preserve">              Warszawa, dnia </t>
  </si>
  <si>
    <t xml:space="preserve">                                                                                 Dzielnicowe Biuro Finansów Oświaty</t>
  </si>
  <si>
    <t xml:space="preserve">                                                                                 Żoliborz m. st. Warszawy</t>
  </si>
  <si>
    <t xml:space="preserve">                                                                                 ul. A. Felińskiego 15 </t>
  </si>
  <si>
    <t xml:space="preserve">                                                                                 01- 513 Warszawa  </t>
  </si>
  <si>
    <t>Razem</t>
  </si>
  <si>
    <t>B/V/2/9/2</t>
  </si>
  <si>
    <t xml:space="preserve">Realizacja programów edukacyjno-oświatowych                                                                                                (w tym UE) </t>
  </si>
  <si>
    <t>Składki na ubezpieczenia społeczne</t>
  </si>
  <si>
    <t>Składki na Fundusz Pracy</t>
  </si>
  <si>
    <t>Dział</t>
  </si>
  <si>
    <t>Rozdział</t>
  </si>
  <si>
    <t>Zadanie</t>
  </si>
  <si>
    <t>§</t>
  </si>
  <si>
    <t>Treść</t>
  </si>
  <si>
    <t>Plan na 2018 rok</t>
  </si>
  <si>
    <t xml:space="preserve">Wynagrodzenia bezosobowe </t>
  </si>
  <si>
    <t>Oświata i wychowanie</t>
  </si>
  <si>
    <t xml:space="preserve">Zakup materiałów i wyposażenia </t>
  </si>
  <si>
    <t xml:space="preserve">Zakup pomocy naukowych i dydaktycznych </t>
  </si>
  <si>
    <t>Zakup usług pozostałych</t>
  </si>
  <si>
    <t>Nagrody i wydatki osobowe nie zaliczone do wynagrodzeń</t>
  </si>
  <si>
    <t>Podróże służbowe zagraniczne</t>
  </si>
  <si>
    <t>Odzież ochronna</t>
  </si>
  <si>
    <t>Różne opłaty i składki</t>
  </si>
  <si>
    <t>Wynagrodzenia osobowe pracowników</t>
  </si>
  <si>
    <t>Dodatkowe wynagrodzenie roczne</t>
  </si>
  <si>
    <t>DZB/4/IW</t>
  </si>
  <si>
    <t>Inicjatywy wspólnotowe</t>
  </si>
  <si>
    <t>Składki na ubezpieczenie społeczne</t>
  </si>
  <si>
    <t>Dotacje celowe w ramach programów finansowanych z udziałem środków europejskich oraz środków, o których mowa art. 5 ust. 1 pkt 3 oraz ust. 3 pkt. 5 i 6 ustawy, lub płatności w ramach budżetu środków europejskich, z wyłączeniem dochodów klasyfikowanych w § 205</t>
  </si>
  <si>
    <t>Wpłaty PFRON</t>
  </si>
  <si>
    <t>Zakup środków żywności</t>
  </si>
  <si>
    <t>Zakup energii</t>
  </si>
  <si>
    <r>
      <t xml:space="preserve">Zakup energii </t>
    </r>
    <r>
      <rPr>
        <b/>
        <sz val="8"/>
        <rFont val="Times New Roman"/>
        <family val="1"/>
        <charset val="238"/>
      </rPr>
      <t>(WPF - planowane)</t>
    </r>
  </si>
  <si>
    <r>
      <t xml:space="preserve">Zakup energii </t>
    </r>
    <r>
      <rPr>
        <b/>
        <sz val="8"/>
        <rFont val="Times New Roman"/>
        <family val="1"/>
        <charset val="238"/>
      </rPr>
      <t>(WPF - realizowane)</t>
    </r>
  </si>
  <si>
    <t>Zakup usług zdrowotnych</t>
  </si>
  <si>
    <t xml:space="preserve">Zakup usług pozostałych </t>
  </si>
  <si>
    <r>
      <t xml:space="preserve">Odprowadzanie ścieków </t>
    </r>
    <r>
      <rPr>
        <b/>
        <sz val="8"/>
        <rFont val="Times New Roman"/>
        <family val="1"/>
        <charset val="238"/>
      </rPr>
      <t>(WPF - realizowane)</t>
    </r>
  </si>
  <si>
    <t xml:space="preserve">Opłaty z tytułu usług telekomunikacyjnych </t>
  </si>
  <si>
    <r>
      <t xml:space="preserve">Opłaty z tytułu usług telekomunikacyjnych </t>
    </r>
    <r>
      <rPr>
        <b/>
        <sz val="8"/>
        <rFont val="Times New Roman"/>
        <family val="1"/>
        <charset val="238"/>
      </rPr>
      <t>(WPF - realizowane)</t>
    </r>
  </si>
  <si>
    <t>Podróże służbowe krajowe</t>
  </si>
  <si>
    <t>Odpisy na ZFŚS</t>
  </si>
  <si>
    <t>Opłaty na rzecz budżetów jednostek samorządu terytorialnego</t>
  </si>
  <si>
    <t>B/V/1/27</t>
  </si>
  <si>
    <t>Remonty w przedszkolach, szkołach i placówkach oświatowych</t>
  </si>
  <si>
    <t xml:space="preserve">Zakup usług remontowych </t>
  </si>
  <si>
    <t>Zakup materiałów i wyposażenia</t>
  </si>
  <si>
    <t>Zakup pomocy naukowych i dydaktycznych</t>
  </si>
  <si>
    <t>Zakup usług remontowych</t>
  </si>
  <si>
    <t>Dokształcanie i doskonalenie nauczycieli</t>
  </si>
  <si>
    <t>B/V/2/3</t>
  </si>
  <si>
    <t>Szkolenia pracowników niebedących członkami korpusu służby cywilnej</t>
  </si>
  <si>
    <t>Odprowadzanie ścieków</t>
  </si>
  <si>
    <t>Odpisy na Zakładowy Fundusz Świadczeń Socjalnych</t>
  </si>
  <si>
    <t>B/V/1/34/1</t>
  </si>
  <si>
    <t>Realizacja zadań wymagających stosowania specjalnej organizacji nauki i metod pracy przez placówki publiczne</t>
  </si>
  <si>
    <t>Pozostała działalność</t>
  </si>
  <si>
    <t>B/V/2/4</t>
  </si>
  <si>
    <t>Fundusz socjalny dla emerytowanych pracowników oświaty</t>
  </si>
  <si>
    <t>Odpisy na ZFŚS - emeryci nauczyciele</t>
  </si>
  <si>
    <t>B/V/2/5</t>
  </si>
  <si>
    <t>Nagrody dla nauczycieli</t>
  </si>
  <si>
    <t>B/V/2/6</t>
  </si>
  <si>
    <t>Organizacja olimpiad, konkursów i uroczystości szkolnych oraz realizacja programów o charakterze innowacyjnym</t>
  </si>
  <si>
    <t xml:space="preserve">Składki na ubezpieczenie społeczne </t>
  </si>
  <si>
    <t xml:space="preserve">Składki na Fundusz Pracy </t>
  </si>
  <si>
    <t>Edukacyjna opieka wychowawcza</t>
  </si>
  <si>
    <t>Pomoc materialna dla uczniów o charakterze socjalnym</t>
  </si>
  <si>
    <t>B/V/2/8/2</t>
  </si>
  <si>
    <t>Stypendia socjalne</t>
  </si>
  <si>
    <t>Stypendia oraz inne formy pomocy dla uczniów (sojalne, dożywianie oraz pomoc materialna dla uczniów)</t>
  </si>
  <si>
    <t>B/V/2/8/3</t>
  </si>
  <si>
    <t>Dożywianie uczniów</t>
  </si>
  <si>
    <t>Inne formy pomocy dla uczniów (dożywianie uczniów najuboższych)</t>
  </si>
  <si>
    <t>B/V/2/8/6</t>
  </si>
  <si>
    <t>Wyprawka szkolna</t>
  </si>
  <si>
    <t>Inne formy pomocy dla uczniów (wyprawki)</t>
  </si>
  <si>
    <t>Pomoc materialna dla uczniów o charakterze motywacyjnym</t>
  </si>
  <si>
    <t>B/V/2/8/1</t>
  </si>
  <si>
    <t>Stypendia za wyniki w nauce</t>
  </si>
  <si>
    <t>Stypendia oraz inne formy pomocy dla uczniów (za wyniki w nauce)</t>
  </si>
  <si>
    <t>PLAN WYDATKÓW OGÓŁEM</t>
  </si>
  <si>
    <t>§ 4210</t>
  </si>
  <si>
    <t>razem</t>
  </si>
  <si>
    <t>§ 4300</t>
  </si>
  <si>
    <t xml:space="preserve">Zakup energii </t>
  </si>
  <si>
    <r>
      <t xml:space="preserve">Zakup energii </t>
    </r>
    <r>
      <rPr>
        <b/>
        <sz val="8"/>
        <rFont val="Times New Roman"/>
        <family val="1"/>
        <charset val="238"/>
      </rPr>
      <t>(WPF - planowana)</t>
    </r>
  </si>
  <si>
    <t>Podatek od towarów i usług (VAT)</t>
  </si>
  <si>
    <r>
      <t>Odprowadzanie ścieków</t>
    </r>
    <r>
      <rPr>
        <b/>
        <sz val="8"/>
        <rFont val="Times New Roman"/>
        <family val="1"/>
        <charset val="238"/>
      </rPr>
      <t xml:space="preserve"> (WPF - realizowane)</t>
    </r>
  </si>
  <si>
    <t>Realizacja zadań wymagających stosowania specjalnej organizacji naukii metod pracy dla dzieci w przedszkolach, oddziałach przedszkolnych w szkołach podstawowych i innych formach wychowania przedszkolnego</t>
  </si>
  <si>
    <t xml:space="preserve">Inne formy pomocy dla uczniów </t>
  </si>
  <si>
    <t xml:space="preserve">Odprowadzanie ścieków </t>
  </si>
  <si>
    <t>Opłaty na rzecz budżetu państwa</t>
  </si>
  <si>
    <t>Pomoc materialna dla uczniów</t>
  </si>
  <si>
    <r>
      <t xml:space="preserve">Opłaty z tytułu usług telekomunikacyjnych  </t>
    </r>
    <r>
      <rPr>
        <b/>
        <sz val="8"/>
        <rFont val="Times New Roman"/>
        <family val="1"/>
        <charset val="238"/>
      </rPr>
      <t>(WPF - realizowane)</t>
    </r>
  </si>
  <si>
    <t>Inne formy pomocy dla uczniów (dożywianie uczniów najuboższych) stołówki szkolne i przedszkolne</t>
  </si>
  <si>
    <r>
      <t xml:space="preserve">Opłaty z tytułu usług telekomunikacyjnych </t>
    </r>
    <r>
      <rPr>
        <b/>
        <sz val="8"/>
        <rFont val="Times New Roman"/>
        <family val="1"/>
        <charset val="238"/>
      </rPr>
      <t>(WPF - planowane)</t>
    </r>
  </si>
  <si>
    <t>Realizacja programów edukacyjno-oświatowych ( w tym UE)</t>
  </si>
  <si>
    <t xml:space="preserve">Opłaty z tytułu usług telekomunikacyjnych  </t>
  </si>
  <si>
    <t>Zakup leków i materiałów medycznych</t>
  </si>
  <si>
    <r>
      <t xml:space="preserve">Zakup energii </t>
    </r>
    <r>
      <rPr>
        <b/>
        <sz val="8"/>
        <rFont val="Times New Roman"/>
        <family val="1"/>
        <charset val="238"/>
      </rPr>
      <t xml:space="preserve">(WPF - planowane) </t>
    </r>
  </si>
  <si>
    <r>
      <t xml:space="preserve">Zakup energii </t>
    </r>
    <r>
      <rPr>
        <b/>
        <sz val="8"/>
        <rFont val="Times New Roman"/>
        <family val="1"/>
        <charset val="238"/>
      </rPr>
      <t xml:space="preserve">(WPF - realizowane) </t>
    </r>
  </si>
  <si>
    <r>
      <t xml:space="preserve">Odprowadzanie ścieków </t>
    </r>
    <r>
      <rPr>
        <b/>
        <sz val="8"/>
        <rFont val="Times New Roman"/>
        <family val="1"/>
        <charset val="238"/>
      </rPr>
      <t>(WPF - planowane)</t>
    </r>
  </si>
  <si>
    <r>
      <t xml:space="preserve">Opłaty z tytułu usług telekomunikacyjnych </t>
    </r>
    <r>
      <rPr>
        <b/>
        <sz val="8"/>
        <rFont val="Times New Roman"/>
        <family val="1"/>
        <charset val="238"/>
      </rPr>
      <t>(WPF - planowane)</t>
    </r>
    <r>
      <rPr>
        <sz val="8"/>
        <rFont val="Times New Roman"/>
        <family val="1"/>
        <charset val="238"/>
      </rPr>
      <t xml:space="preserve"> </t>
    </r>
  </si>
  <si>
    <r>
      <t xml:space="preserve">Opłaty z tytułu usług telekomunikacyjnych </t>
    </r>
    <r>
      <rPr>
        <b/>
        <sz val="8"/>
        <rFont val="Times New Roman"/>
        <family val="1"/>
        <charset val="238"/>
      </rPr>
      <t>(WPF - realizowane)</t>
    </r>
    <r>
      <rPr>
        <sz val="8"/>
        <rFont val="Times New Roman"/>
        <family val="1"/>
        <charset val="238"/>
      </rPr>
      <t xml:space="preserve"> </t>
    </r>
  </si>
  <si>
    <t>Razem:</t>
  </si>
  <si>
    <t>Przedszkole nr 87</t>
  </si>
  <si>
    <t>ul. Broniewskiego 9D</t>
  </si>
  <si>
    <t>01-780 Warszawa</t>
  </si>
  <si>
    <t>Dyrektor Przedszkola informuje, iż plan finansowy na 2018 rok jest następujący:</t>
  </si>
  <si>
    <t>Przedszkola</t>
  </si>
  <si>
    <t>B/V/1/1/1</t>
  </si>
  <si>
    <t>Prowadzenie publicznych przedszkoli i innych form wychowania przedszkolnego</t>
  </si>
  <si>
    <r>
      <t xml:space="preserve">Zakup energii </t>
    </r>
    <r>
      <rPr>
        <b/>
        <sz val="8"/>
        <rFont val="Times New Roman"/>
        <family val="1"/>
        <charset val="238"/>
      </rPr>
      <t xml:space="preserve">(WPF  - planowane) </t>
    </r>
  </si>
  <si>
    <r>
      <t xml:space="preserve">Zakup energii </t>
    </r>
    <r>
      <rPr>
        <b/>
        <sz val="8"/>
        <rFont val="Times New Roman"/>
        <family val="1"/>
        <charset val="238"/>
      </rPr>
      <t xml:space="preserve">(WPF  - realizowane) </t>
    </r>
  </si>
  <si>
    <t xml:space="preserve">Opłaty z tytułu usług telekomunikacyjnych   </t>
  </si>
  <si>
    <r>
      <t xml:space="preserve">Opłaty z tytułu usług telekomunikacyjnych   </t>
    </r>
    <r>
      <rPr>
        <b/>
        <sz val="8"/>
        <rFont val="Times New Roman"/>
        <family val="1"/>
        <charset val="238"/>
      </rPr>
      <t>(WPF - planowane)</t>
    </r>
  </si>
  <si>
    <r>
      <t xml:space="preserve">Opłaty z tytułu usług telekomunikacyjnych   </t>
    </r>
    <r>
      <rPr>
        <b/>
        <sz val="8"/>
        <rFont val="Times New Roman"/>
        <family val="1"/>
        <charset val="238"/>
      </rPr>
      <t>(WPF - realizowane)</t>
    </r>
  </si>
  <si>
    <t>Zakup usług obejmujących wykonanie ekspertyz, analiz i opinii</t>
  </si>
  <si>
    <t>Opłaty czynszowe za pomieszczenia biurowe</t>
  </si>
  <si>
    <t>Koszty postępowania sądowego i prokuratorskiego</t>
  </si>
  <si>
    <t>Szkolenie pracowników niebedących członkami korpusu służby cywilnej</t>
  </si>
  <si>
    <t>Inne formy pomocy dla uczniów (dożywianie uczniów najuboższych) stołówki szkolne 
i przedszkolne</t>
  </si>
  <si>
    <t>* rozdział 80146 -  Dofinansowanie kursów języka angielskiego dla nauczycieli przedszkoli w roku szkolnym 2016/2017</t>
  </si>
  <si>
    <t xml:space="preserve">    § 4700     </t>
  </si>
  <si>
    <t>* Rozdział 80146  Dofinansowanie kursów języka angielskiego dla nauczycieli przedszkoli w roku szkolnym 2016/2017 (poziom A2)</t>
  </si>
  <si>
    <t>§ 4700</t>
  </si>
  <si>
    <t>Przedszkole nr 96</t>
  </si>
  <si>
    <t>Ul. Wyspiańskiego 5</t>
  </si>
  <si>
    <t>01-577 Warszawa</t>
  </si>
  <si>
    <t>Przedszkole nr 109</t>
  </si>
  <si>
    <t>Plac Henkla 2</t>
  </si>
  <si>
    <t>01-578 Warszawa</t>
  </si>
  <si>
    <t>SFUE/24/60              Matematyka łączy dzieci całego świata</t>
  </si>
  <si>
    <r>
      <t xml:space="preserve">Zakup energii </t>
    </r>
    <r>
      <rPr>
        <b/>
        <sz val="8"/>
        <rFont val="Times New Roman"/>
        <family val="1"/>
        <charset val="238"/>
      </rPr>
      <t>(WPF - realiznowane)</t>
    </r>
  </si>
  <si>
    <r>
      <t xml:space="preserve">Odprowadzanie ścieków </t>
    </r>
    <r>
      <rPr>
        <b/>
        <sz val="8"/>
        <rFont val="Times New Roman"/>
        <family val="1"/>
        <charset val="238"/>
      </rPr>
      <t>( WPF - planowane)</t>
    </r>
  </si>
  <si>
    <t>Realizacja zadań wymagających stosowania specjalnej organizacji nauki i metod pracy dla dzieci w przedszkolach, oddziałach przedszkolnych w szkołach podstawowych i innych formach wychowania przedszkolnego</t>
  </si>
  <si>
    <t>Wynagrodeznie osobowe pracowników</t>
  </si>
  <si>
    <t>Dodatkowe wynadrodzenie roczne</t>
  </si>
  <si>
    <t>Przedszkole nr 130</t>
  </si>
  <si>
    <t>ul. Suzina 4</t>
  </si>
  <si>
    <t>01-627 Warszawa</t>
  </si>
  <si>
    <t>Odprowadzenie ścieków</t>
  </si>
  <si>
    <t xml:space="preserve">Opłaty czynszowe za pomieszczenia biurowe </t>
  </si>
  <si>
    <t>-</t>
  </si>
  <si>
    <r>
      <t xml:space="preserve">Opłaty czynszowe za pomieszczenia biurowe </t>
    </r>
    <r>
      <rPr>
        <b/>
        <sz val="8"/>
        <rFont val="Times New Roman"/>
        <family val="1"/>
        <charset val="238"/>
      </rPr>
      <t>(WPF - planowane)</t>
    </r>
  </si>
  <si>
    <r>
      <t xml:space="preserve">Opłaty czynszowe za pomieszczenia biurowe </t>
    </r>
    <r>
      <rPr>
        <b/>
        <sz val="8"/>
        <rFont val="Times New Roman"/>
        <family val="1"/>
        <charset val="238"/>
      </rPr>
      <t>(WPF - realizowane)</t>
    </r>
  </si>
  <si>
    <t>Realizacja zadań wymagających stosowania specjalnej organizacji nauki i metod dla dzieci 
w przedszkolach, oddziałach przedszkolnych w szkołach podstawowych i innych formach wychowania przedszkolnego</t>
  </si>
  <si>
    <t>* Rozdział 80146  Dofinansowanie kursów języka angielskiego dla nauczycieli przedszkoli w roku szkolnym 2015/2016 (poziom A)</t>
  </si>
  <si>
    <t>* Rozdział 80146  Dofinansowanie kursów języka angielskiego dla nauczycieli przedszkoli w roku szkolnym 2015/2016 (poziom B)</t>
  </si>
  <si>
    <t xml:space="preserve">* Rozdział 80104 (zadanie B/V/1/1/1) </t>
  </si>
  <si>
    <t>- patelnia elektryczno-uchylna</t>
  </si>
  <si>
    <t>- maszyna do krojenia wędlin i sera</t>
  </si>
  <si>
    <t>- drzwi zewnętrzne kuchni</t>
  </si>
  <si>
    <t>Przedszkole nr 131</t>
  </si>
  <si>
    <t>Ul. Sierpecka 9A</t>
  </si>
  <si>
    <t>01-589 Warszawa</t>
  </si>
  <si>
    <t>* Rozdział 80146  Dofinansowanie kursów języka angielskiego dla nauczycieli przedszkoli w roku szkolnym 2016/2017</t>
  </si>
  <si>
    <t>- farba</t>
  </si>
  <si>
    <t>- piasek do piaskownicy</t>
  </si>
  <si>
    <t>Przedszkole nr 132</t>
  </si>
  <si>
    <t>ul. Śmiała 20</t>
  </si>
  <si>
    <t>01-523 Warszawa</t>
  </si>
  <si>
    <t xml:space="preserve">Zakup środków żywności </t>
  </si>
  <si>
    <t>Koszty postepowania sądowego i prokuratorskiego</t>
  </si>
  <si>
    <t>Realizacja zadań wymagających stosowania specjalnej organizacji naukii metod pracy dla dzieci
 w przedszkolach, oddziałach przedszkolnych w szkołach podstawowych i innych formach wychowania przedszkolnego</t>
  </si>
  <si>
    <t>Odpisy na ZFŚS emeryci nauczyciele</t>
  </si>
  <si>
    <t>* Rozdział 80146  Dofinansowanie kursów języka angielskiego dla nauczycieli przedszkoli w roku szkolnym 2016/2017 (poziom A1)</t>
  </si>
  <si>
    <t>Przedszkole nr 197</t>
  </si>
  <si>
    <t>Ul. Popiełuszki 3A</t>
  </si>
  <si>
    <t>01-786 Warszawa</t>
  </si>
  <si>
    <t xml:space="preserve"> Zakup materiałów i wyposażenia </t>
  </si>
  <si>
    <t>Przedszkole nr 212</t>
  </si>
  <si>
    <t>Ul. Rybińskiego 2</t>
  </si>
  <si>
    <t>01-611 Warszawa</t>
  </si>
  <si>
    <t>Odprawy z tytułu likwidacji stanowiska</t>
  </si>
  <si>
    <t>Przedszkole nr 247</t>
  </si>
  <si>
    <t>Ul. Bieniewicka 32</t>
  </si>
  <si>
    <t>01-632 Warszawa</t>
  </si>
  <si>
    <r>
      <t xml:space="preserve">Odprowadzanie ścieków </t>
    </r>
    <r>
      <rPr>
        <b/>
        <sz val="8"/>
        <rFont val="Times New Roman"/>
        <family val="1"/>
        <charset val="238"/>
      </rPr>
      <t xml:space="preserve">(WPF - planowane ) </t>
    </r>
  </si>
  <si>
    <t>Przedszkole nr 288</t>
  </si>
  <si>
    <t>Ul. Elbląska 63A</t>
  </si>
  <si>
    <t>01-737 Warszawa</t>
  </si>
  <si>
    <t>Koszty postępowania sądowego o prokuratorskiego</t>
  </si>
  <si>
    <t>Przedszkole nr 361</t>
  </si>
  <si>
    <t>Ul. Włościańska 6A</t>
  </si>
  <si>
    <t>01-710 Warszawa</t>
  </si>
  <si>
    <r>
      <t>Zakup energii</t>
    </r>
    <r>
      <rPr>
        <b/>
        <sz val="8"/>
        <rFont val="Times New Roman"/>
        <family val="1"/>
        <charset val="238"/>
      </rPr>
      <t xml:space="preserve"> (WPF - planowane)</t>
    </r>
  </si>
  <si>
    <r>
      <t>Czynsz</t>
    </r>
    <r>
      <rPr>
        <b/>
        <sz val="8"/>
        <rFont val="Times New Roman"/>
        <family val="1"/>
        <charset val="238"/>
      </rPr>
      <t xml:space="preserve"> (WPF - planowane)</t>
    </r>
  </si>
  <si>
    <r>
      <t>Czynsz</t>
    </r>
    <r>
      <rPr>
        <b/>
        <sz val="8"/>
        <rFont val="Times New Roman"/>
        <family val="1"/>
        <charset val="238"/>
      </rPr>
      <t xml:space="preserve"> (WPF - realizowane)</t>
    </r>
  </si>
  <si>
    <r>
      <t>Odprowadzanie ścieków</t>
    </r>
    <r>
      <rPr>
        <b/>
        <sz val="8"/>
        <rFont val="Times New Roman"/>
        <family val="1"/>
        <charset val="238"/>
      </rPr>
      <t xml:space="preserve"> (WPF - planowane)</t>
    </r>
  </si>
  <si>
    <r>
      <t>Opłaty z tytułu usług telekomunikacyjnych</t>
    </r>
    <r>
      <rPr>
        <b/>
        <sz val="8"/>
        <rFont val="Times New Roman"/>
        <family val="1"/>
        <charset val="238"/>
      </rPr>
      <t xml:space="preserve"> (WPF - realizowane)</t>
    </r>
  </si>
  <si>
    <r>
      <t>Opłaty z tytułu usług telekomunikacyjnych</t>
    </r>
    <r>
      <rPr>
        <b/>
        <sz val="8"/>
        <rFont val="Times New Roman"/>
        <family val="1"/>
        <charset val="238"/>
      </rPr>
      <t xml:space="preserve"> </t>
    </r>
  </si>
  <si>
    <t>* rozdział 80104 (zadanie B/V/1/1/1) - Czynsz za grunt</t>
  </si>
  <si>
    <t>Przedszkole nr 433</t>
  </si>
  <si>
    <t>Ul. Ludwika Rydygiera 8a</t>
  </si>
  <si>
    <t>01-793 Warszawa</t>
  </si>
  <si>
    <t>Zakup środkow żywności</t>
  </si>
  <si>
    <r>
      <t xml:space="preserve">Odprowadzanie ścieków </t>
    </r>
    <r>
      <rPr>
        <b/>
        <sz val="8"/>
        <rFont val="Times New Roman"/>
        <family val="1"/>
        <charset val="238"/>
      </rPr>
      <t>(WPF- planowane</t>
    </r>
    <r>
      <rPr>
        <sz val="8"/>
        <rFont val="Times New Roman"/>
        <family val="1"/>
        <charset val="238"/>
      </rPr>
      <t>)</t>
    </r>
  </si>
  <si>
    <t>03-12-2018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</si>
</sst>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z_ł_-;\-* #,##0\ _z_ł_-;_-* &quot;-&quot;\ _z_ł_-;_-@_-"/>
    <numFmt numFmtId="43" formatCode="_-* #,##0.00\ _z_ł_-;\-* #,##0.00\ _z_ł_-;_-* &quot;-&quot;??\ _z_ł_-;_-@_-"/>
    <numFmt numFmtId="164" formatCode="[$-415]d\ mmmm\ yyyy;@"/>
    <numFmt numFmtId="165" formatCode="[$-F800]dddd\,\ mmmm\ dd\,\ yyyy"/>
    <numFmt numFmtId="166" formatCode="#,##0_ ;[Red]\-#,##0\ "/>
    <numFmt numFmtId="167" formatCode="#,##0.00_ ;[Red]\-#,##0.00\ 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rgb="FFFF00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0" fontId="1" fillId="0" borderId="0"/>
    <xf numFmtId="43" fontId="1" fillId="0" borderId="0" applyFont="0" applyFill="0" applyBorder="0" applyAlignment="0" applyProtection="0"/>
  </cellStyleXfs>
  <cellXfs count="2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/>
    <xf numFmtId="165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3"/>
    </xf>
    <xf numFmtId="0" fontId="4" fillId="0" borderId="0" xfId="0" applyFont="1" applyAlignment="1">
      <alignment horizontal="left" indent="3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/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41" fontId="10" fillId="0" borderId="5" xfId="0" applyNumberFormat="1" applyFont="1" applyBorder="1" applyAlignment="1">
      <alignment vertical="center"/>
    </xf>
    <xf numFmtId="41" fontId="10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/>
    <xf numFmtId="0" fontId="7" fillId="0" borderId="5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right" vertical="center"/>
    </xf>
    <xf numFmtId="0" fontId="12" fillId="0" borderId="0" xfId="0" applyFont="1"/>
    <xf numFmtId="0" fontId="13" fillId="0" borderId="2" xfId="0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41" fontId="7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41" fontId="10" fillId="0" borderId="5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5" fillId="0" borderId="12" xfId="0" applyFont="1" applyBorder="1" applyAlignment="1"/>
    <xf numFmtId="0" fontId="0" fillId="0" borderId="8" xfId="0" applyBorder="1" applyAlignment="1"/>
    <xf numFmtId="0" fontId="0" fillId="0" borderId="0" xfId="0" applyAlignment="1"/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1" fontId="5" fillId="0" borderId="5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3" fillId="0" borderId="0" xfId="0" applyFont="1"/>
    <xf numFmtId="0" fontId="0" fillId="0" borderId="6" xfId="0" applyBorder="1" applyAlignment="1">
      <alignment vertical="center"/>
    </xf>
    <xf numFmtId="41" fontId="10" fillId="0" borderId="5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0" fillId="0" borderId="0" xfId="0" applyFont="1" applyBorder="1" applyAlignment="1"/>
    <xf numFmtId="0" fontId="8" fillId="0" borderId="0" xfId="0" applyFont="1" applyBorder="1" applyAlignment="1">
      <alignment horizontal="center"/>
    </xf>
    <xf numFmtId="41" fontId="10" fillId="0" borderId="0" xfId="0" applyNumberFormat="1" applyFont="1" applyBorder="1" applyAlignment="1"/>
    <xf numFmtId="0" fontId="0" fillId="0" borderId="0" xfId="0" applyBorder="1"/>
    <xf numFmtId="167" fontId="0" fillId="0" borderId="0" xfId="0" applyNumberFormat="1"/>
    <xf numFmtId="3" fontId="5" fillId="0" borderId="0" xfId="0" applyNumberFormat="1" applyFont="1" applyBorder="1" applyAlignment="1">
      <alignment horizontal="right"/>
    </xf>
    <xf numFmtId="166" fontId="7" fillId="0" borderId="0" xfId="0" applyNumberFormat="1" applyFont="1" applyBorder="1"/>
    <xf numFmtId="0" fontId="10" fillId="0" borderId="0" xfId="0" applyFont="1" applyBorder="1" applyAlignment="1">
      <alignment horizontal="center"/>
    </xf>
    <xf numFmtId="166" fontId="5" fillId="0" borderId="0" xfId="0" applyNumberFormat="1" applyFont="1" applyBorder="1"/>
    <xf numFmtId="0" fontId="0" fillId="0" borderId="0" xfId="0" applyAlignment="1">
      <alignment vertical="center"/>
    </xf>
    <xf numFmtId="0" fontId="8" fillId="0" borderId="0" xfId="0" applyFont="1" applyBorder="1" applyAlignment="1"/>
    <xf numFmtId="0" fontId="6" fillId="0" borderId="0" xfId="0" applyFont="1" applyBorder="1"/>
    <xf numFmtId="41" fontId="11" fillId="0" borderId="5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41" fontId="11" fillId="0" borderId="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41" fontId="11" fillId="0" borderId="0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16" fillId="0" borderId="0" xfId="0" applyFont="1"/>
    <xf numFmtId="14" fontId="16" fillId="0" borderId="0" xfId="0" applyNumberFormat="1" applyFont="1"/>
    <xf numFmtId="0" fontId="11" fillId="0" borderId="6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41" fontId="10" fillId="0" borderId="5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4" fillId="0" borderId="5" xfId="0" applyFont="1" applyBorder="1"/>
    <xf numFmtId="41" fontId="14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1" fontId="10" fillId="0" borderId="5" xfId="0" applyNumberFormat="1" applyFont="1" applyBorder="1" applyAlignment="1"/>
    <xf numFmtId="0" fontId="11" fillId="0" borderId="4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13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14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41" fontId="15" fillId="0" borderId="5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2" fillId="0" borderId="0" xfId="0" applyNumberFormat="1" applyFont="1"/>
    <xf numFmtId="0" fontId="13" fillId="0" borderId="2" xfId="0" applyFont="1" applyBorder="1"/>
    <xf numFmtId="0" fontId="11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41" fontId="8" fillId="0" borderId="5" xfId="0" applyNumberFormat="1" applyFont="1" applyBorder="1" applyAlignment="1">
      <alignment horizontal="right" vertical="center"/>
    </xf>
    <xf numFmtId="41" fontId="10" fillId="0" borderId="5" xfId="0" applyNumberFormat="1" applyFont="1" applyBorder="1"/>
    <xf numFmtId="41" fontId="14" fillId="0" borderId="5" xfId="0" applyNumberFormat="1" applyFont="1" applyBorder="1"/>
    <xf numFmtId="41" fontId="10" fillId="0" borderId="5" xfId="0" applyNumberFormat="1" applyFont="1" applyFill="1" applyBorder="1"/>
    <xf numFmtId="0" fontId="13" fillId="0" borderId="6" xfId="0" applyFont="1" applyBorder="1"/>
    <xf numFmtId="0" fontId="5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/>
    <xf numFmtId="0" fontId="0" fillId="0" borderId="12" xfId="0" applyBorder="1"/>
    <xf numFmtId="0" fontId="11" fillId="0" borderId="0" xfId="0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41" fontId="8" fillId="0" borderId="5" xfId="0" applyNumberFormat="1" applyFont="1" applyBorder="1" applyAlignment="1">
      <alignment vertical="center"/>
    </xf>
    <xf numFmtId="41" fontId="8" fillId="0" borderId="5" xfId="0" applyNumberFormat="1" applyFont="1" applyBorder="1"/>
    <xf numFmtId="1" fontId="7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10" fillId="0" borderId="3" xfId="0" applyFont="1" applyBorder="1"/>
    <xf numFmtId="41" fontId="10" fillId="0" borderId="5" xfId="0" applyNumberFormat="1" applyFont="1" applyFill="1" applyBorder="1" applyAlignment="1">
      <alignment horizontal="right" vertical="center"/>
    </xf>
    <xf numFmtId="41" fontId="10" fillId="0" borderId="5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1" fillId="0" borderId="0" xfId="0" applyFont="1"/>
    <xf numFmtId="0" fontId="18" fillId="0" borderId="0" xfId="0" applyFont="1" applyBorder="1"/>
    <xf numFmtId="3" fontId="13" fillId="0" borderId="0" xfId="0" applyNumberFormat="1" applyFont="1"/>
    <xf numFmtId="3" fontId="11" fillId="0" borderId="0" xfId="0" applyNumberFormat="1" applyFont="1"/>
    <xf numFmtId="4" fontId="11" fillId="0" borderId="0" xfId="0" applyNumberFormat="1" applyFont="1"/>
    <xf numFmtId="49" fontId="13" fillId="0" borderId="0" xfId="0" applyNumberFormat="1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6" fontId="13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7" fontId="16" fillId="0" borderId="0" xfId="0" applyNumberFormat="1" applyFont="1"/>
    <xf numFmtId="0" fontId="5" fillId="0" borderId="5" xfId="0" applyFont="1" applyBorder="1" applyAlignment="1">
      <alignment horizontal="center" vertical="center" wrapText="1"/>
    </xf>
    <xf numFmtId="4" fontId="13" fillId="0" borderId="0" xfId="0" applyNumberFormat="1" applyFont="1"/>
    <xf numFmtId="0" fontId="7" fillId="0" borderId="0" xfId="0" applyFont="1"/>
    <xf numFmtId="3" fontId="5" fillId="0" borderId="0" xfId="0" applyNumberFormat="1" applyFont="1"/>
    <xf numFmtId="49" fontId="5" fillId="0" borderId="0" xfId="0" applyNumberFormat="1" applyFont="1"/>
    <xf numFmtId="3" fontId="7" fillId="0" borderId="0" xfId="0" applyNumberFormat="1" applyFont="1"/>
    <xf numFmtId="41" fontId="10" fillId="2" borderId="5" xfId="0" applyNumberFormat="1" applyFont="1" applyFill="1" applyBorder="1"/>
    <xf numFmtId="0" fontId="11" fillId="0" borderId="8" xfId="0" applyFont="1" applyBorder="1" applyAlignment="1">
      <alignment horizontal="left" vertical="center"/>
    </xf>
    <xf numFmtId="0" fontId="11" fillId="0" borderId="2" xfId="0" applyFont="1" applyBorder="1" applyAlignment="1">
      <alignment horizontal="left" wrapText="1"/>
    </xf>
    <xf numFmtId="41" fontId="17" fillId="0" borderId="5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1" fontId="7" fillId="0" borderId="5" xfId="0" applyNumberFormat="1" applyFont="1" applyBorder="1" applyAlignment="1">
      <alignment vertical="center"/>
    </xf>
    <xf numFmtId="0" fontId="5" fillId="0" borderId="6" xfId="0" applyFont="1" applyBorder="1"/>
    <xf numFmtId="41" fontId="14" fillId="0" borderId="5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1" fontId="11" fillId="0" borderId="12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6" xfId="0" applyBorder="1" applyAlignment="1"/>
    <xf numFmtId="0" fontId="0" fillId="0" borderId="12" xfId="0" applyBorder="1" applyAlignment="1"/>
    <xf numFmtId="0" fontId="5" fillId="0" borderId="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wrapText="1"/>
    </xf>
    <xf numFmtId="41" fontId="7" fillId="0" borderId="2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66" fontId="7" fillId="0" borderId="3" xfId="0" applyNumberFormat="1" applyFont="1" applyFill="1" applyBorder="1" applyAlignment="1">
      <alignment horizontal="left" vertical="center" wrapText="1"/>
    </xf>
    <xf numFmtId="166" fontId="7" fillId="0" borderId="4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 wrapText="1"/>
    </xf>
    <xf numFmtId="0" fontId="13" fillId="0" borderId="2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1" fontId="10" fillId="0" borderId="5" xfId="0" applyNumberFormat="1" applyFont="1" applyBorder="1" applyAlignment="1">
      <alignment horizontal="center" vertical="center"/>
    </xf>
    <xf numFmtId="41" fontId="10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11" fillId="0" borderId="3" xfId="0" applyFont="1" applyBorder="1" applyAlignment="1"/>
    <xf numFmtId="0" fontId="11" fillId="0" borderId="7" xfId="0" applyFont="1" applyBorder="1" applyAlignment="1"/>
    <xf numFmtId="0" fontId="11" fillId="0" borderId="4" xfId="0" applyFont="1" applyBorder="1" applyAlignment="1"/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3" fillId="0" borderId="6" xfId="0" applyFont="1" applyBorder="1" applyAlignment="1"/>
    <xf numFmtId="0" fontId="13" fillId="0" borderId="12" xfId="0" applyFont="1" applyBorder="1" applyAlignment="1"/>
    <xf numFmtId="0" fontId="5" fillId="0" borderId="12" xfId="0" applyFont="1" applyBorder="1" applyAlignment="1">
      <alignment vertical="center"/>
    </xf>
  </cellXfs>
  <cellStyles count="4">
    <cellStyle name="Dziesiętny 2" xfId="3"/>
    <cellStyle name="Normalny" xfId="0" builtinId="0"/>
    <cellStyle name="Normalny 2" xfId="1"/>
    <cellStyle name="Normalny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zoomScaleNormal="100" workbookViewId="0">
      <selection activeCell="F29" sqref="F29"/>
    </sheetView>
  </sheetViews>
  <sheetFormatPr defaultRowHeight="14.25"/>
  <cols>
    <col min="1" max="1" width="5.375" customWidth="1"/>
    <col min="2" max="2" width="6.375" customWidth="1"/>
    <col min="3" max="3" width="8.875" customWidth="1"/>
    <col min="4" max="4" width="6.625" customWidth="1"/>
    <col min="5" max="5" width="51.5" customWidth="1"/>
    <col min="6" max="6" width="13.375" customWidth="1"/>
    <col min="7" max="7" width="6.625" customWidth="1"/>
  </cols>
  <sheetData>
    <row r="1" spans="1:7" s="2" customFormat="1" ht="12.75">
      <c r="A1" s="1" t="s">
        <v>195</v>
      </c>
    </row>
    <row r="2" spans="1:7" s="2" customFormat="1" ht="12.75">
      <c r="A2" s="3" t="s">
        <v>196</v>
      </c>
    </row>
    <row r="3" spans="1:7" s="2" customFormat="1" ht="12.75">
      <c r="A3" s="3" t="s">
        <v>197</v>
      </c>
    </row>
    <row r="4" spans="1:7" ht="15">
      <c r="E4" s="4" t="s">
        <v>0</v>
      </c>
      <c r="F4" s="5" t="s">
        <v>200</v>
      </c>
      <c r="G4" s="103"/>
    </row>
    <row r="5" spans="1:7" ht="15">
      <c r="E5" s="4"/>
      <c r="F5" s="5"/>
      <c r="G5" s="103"/>
    </row>
    <row r="6" spans="1:7">
      <c r="A6" s="7"/>
      <c r="F6" s="8"/>
    </row>
    <row r="7" spans="1:7">
      <c r="B7" s="9"/>
      <c r="E7" s="1" t="s">
        <v>1</v>
      </c>
      <c r="F7" s="10"/>
    </row>
    <row r="8" spans="1:7">
      <c r="E8" s="1" t="s">
        <v>2</v>
      </c>
      <c r="F8" s="11"/>
    </row>
    <row r="9" spans="1:7">
      <c r="E9" s="3" t="s">
        <v>3</v>
      </c>
      <c r="F9" s="11"/>
    </row>
    <row r="10" spans="1:7">
      <c r="E10" s="3" t="s">
        <v>4</v>
      </c>
      <c r="F10" s="11"/>
    </row>
    <row r="12" spans="1:7" ht="19.5" customHeight="1">
      <c r="A12" s="223" t="s">
        <v>110</v>
      </c>
      <c r="B12" s="223"/>
      <c r="C12" s="223"/>
      <c r="D12" s="223"/>
      <c r="E12" s="223"/>
      <c r="F12" s="223"/>
      <c r="G12" s="133"/>
    </row>
    <row r="14" spans="1:7" ht="12.75" customHeight="1">
      <c r="A14" s="21" t="s">
        <v>10</v>
      </c>
      <c r="B14" s="21" t="s">
        <v>11</v>
      </c>
      <c r="C14" s="21" t="s">
        <v>12</v>
      </c>
      <c r="D14" s="21" t="s">
        <v>13</v>
      </c>
      <c r="E14" s="22" t="s">
        <v>14</v>
      </c>
      <c r="F14" s="21" t="s">
        <v>15</v>
      </c>
    </row>
    <row r="15" spans="1:7" s="26" customFormat="1" ht="11.1" customHeight="1">
      <c r="A15" s="23">
        <v>801</v>
      </c>
      <c r="B15" s="236" t="s">
        <v>17</v>
      </c>
      <c r="C15" s="236"/>
      <c r="D15" s="236"/>
      <c r="E15" s="237"/>
      <c r="F15" s="25">
        <f>F16+F46+F49</f>
        <v>2082327</v>
      </c>
    </row>
    <row r="16" spans="1:7" s="26" customFormat="1" ht="11.1" customHeight="1">
      <c r="A16" s="149"/>
      <c r="B16" s="96">
        <v>80104</v>
      </c>
      <c r="C16" s="238" t="s">
        <v>111</v>
      </c>
      <c r="D16" s="239"/>
      <c r="E16" s="240"/>
      <c r="F16" s="25">
        <f>F17+F44</f>
        <v>2080129</v>
      </c>
    </row>
    <row r="17" spans="1:6" ht="11.1" customHeight="1">
      <c r="A17" s="151"/>
      <c r="B17" s="105"/>
      <c r="C17" s="106" t="s">
        <v>112</v>
      </c>
      <c r="D17" s="228" t="s">
        <v>113</v>
      </c>
      <c r="E17" s="229"/>
      <c r="F17" s="30">
        <f>SUM(F18:F43)-F19</f>
        <v>2067929</v>
      </c>
    </row>
    <row r="18" spans="1:6" ht="11.1" customHeight="1">
      <c r="A18" s="151"/>
      <c r="B18" s="107"/>
      <c r="C18" s="108"/>
      <c r="D18" s="115">
        <v>3020</v>
      </c>
      <c r="E18" s="144" t="s">
        <v>21</v>
      </c>
      <c r="F18" s="153">
        <f>F19</f>
        <v>2650</v>
      </c>
    </row>
    <row r="19" spans="1:6" ht="11.1" customHeight="1">
      <c r="A19" s="151"/>
      <c r="B19" s="107"/>
      <c r="C19" s="112"/>
      <c r="D19" s="115"/>
      <c r="E19" s="144" t="s">
        <v>23</v>
      </c>
      <c r="F19" s="153">
        <v>2650</v>
      </c>
    </row>
    <row r="20" spans="1:6" ht="11.1" customHeight="1">
      <c r="A20" s="151"/>
      <c r="B20" s="107"/>
      <c r="C20" s="112"/>
      <c r="D20" s="115">
        <v>4010</v>
      </c>
      <c r="E20" s="144" t="s">
        <v>25</v>
      </c>
      <c r="F20" s="153">
        <v>1375371</v>
      </c>
    </row>
    <row r="21" spans="1:6" ht="11.1" customHeight="1">
      <c r="A21" s="151"/>
      <c r="B21" s="107"/>
      <c r="C21" s="112"/>
      <c r="D21" s="115">
        <v>4040</v>
      </c>
      <c r="E21" s="144" t="s">
        <v>26</v>
      </c>
      <c r="F21" s="153">
        <f>31875-17000-484</f>
        <v>14391</v>
      </c>
    </row>
    <row r="22" spans="1:6" ht="11.1" customHeight="1">
      <c r="A22" s="151"/>
      <c r="B22" s="107"/>
      <c r="C22" s="112"/>
      <c r="D22" s="115">
        <v>4110</v>
      </c>
      <c r="E22" s="144" t="s">
        <v>29</v>
      </c>
      <c r="F22" s="153">
        <v>237854</v>
      </c>
    </row>
    <row r="23" spans="1:6" ht="11.1" customHeight="1">
      <c r="A23" s="151"/>
      <c r="B23" s="107"/>
      <c r="C23" s="112"/>
      <c r="D23" s="115">
        <v>4120</v>
      </c>
      <c r="E23" s="144" t="s">
        <v>9</v>
      </c>
      <c r="F23" s="153">
        <v>28737</v>
      </c>
    </row>
    <row r="24" spans="1:6" ht="11.1" customHeight="1">
      <c r="A24" s="151"/>
      <c r="B24" s="107"/>
      <c r="C24" s="112"/>
      <c r="D24" s="115">
        <v>4140</v>
      </c>
      <c r="E24" s="144" t="s">
        <v>31</v>
      </c>
      <c r="F24" s="153">
        <v>0</v>
      </c>
    </row>
    <row r="25" spans="1:6" ht="11.1" customHeight="1">
      <c r="A25" s="151"/>
      <c r="B25" s="107"/>
      <c r="C25" s="112"/>
      <c r="D25" s="115">
        <v>4210</v>
      </c>
      <c r="E25" s="144" t="s">
        <v>18</v>
      </c>
      <c r="F25" s="153">
        <v>50000</v>
      </c>
    </row>
    <row r="26" spans="1:6" ht="11.1" customHeight="1">
      <c r="A26" s="151"/>
      <c r="B26" s="107"/>
      <c r="C26" s="112"/>
      <c r="D26" s="115">
        <v>4220</v>
      </c>
      <c r="E26" s="144" t="s">
        <v>198</v>
      </c>
      <c r="F26" s="153">
        <v>4912</v>
      </c>
    </row>
    <row r="27" spans="1:6" ht="11.1" customHeight="1">
      <c r="A27" s="151"/>
      <c r="B27" s="107"/>
      <c r="C27" s="112"/>
      <c r="D27" s="115">
        <v>4240</v>
      </c>
      <c r="E27" s="144" t="s">
        <v>19</v>
      </c>
      <c r="F27" s="153">
        <v>18390</v>
      </c>
    </row>
    <row r="28" spans="1:6" ht="11.1" customHeight="1">
      <c r="A28" s="151"/>
      <c r="B28" s="107"/>
      <c r="C28" s="112"/>
      <c r="D28" s="115">
        <v>4260</v>
      </c>
      <c r="E28" s="144" t="s">
        <v>87</v>
      </c>
      <c r="F28" s="153">
        <v>0</v>
      </c>
    </row>
    <row r="29" spans="1:6" ht="11.1" customHeight="1">
      <c r="A29" s="151"/>
      <c r="B29" s="107"/>
      <c r="C29" s="112"/>
      <c r="D29" s="115"/>
      <c r="E29" s="144" t="s">
        <v>35</v>
      </c>
      <c r="F29" s="153">
        <v>210870</v>
      </c>
    </row>
    <row r="30" spans="1:6" ht="11.1" customHeight="1">
      <c r="A30" s="151"/>
      <c r="B30" s="107"/>
      <c r="C30" s="112"/>
      <c r="D30" s="115"/>
      <c r="E30" s="144" t="s">
        <v>86</v>
      </c>
      <c r="F30" s="153">
        <v>0</v>
      </c>
    </row>
    <row r="31" spans="1:6" ht="11.1" customHeight="1">
      <c r="A31" s="151"/>
      <c r="B31" s="107"/>
      <c r="C31" s="112"/>
      <c r="D31" s="115">
        <v>4280</v>
      </c>
      <c r="E31" s="144" t="s">
        <v>36</v>
      </c>
      <c r="F31" s="153">
        <v>1750</v>
      </c>
    </row>
    <row r="32" spans="1:6" ht="11.1" customHeight="1">
      <c r="A32" s="151"/>
      <c r="B32" s="107"/>
      <c r="C32" s="112"/>
      <c r="D32" s="115">
        <v>4300</v>
      </c>
      <c r="E32" s="144" t="s">
        <v>37</v>
      </c>
      <c r="F32" s="155">
        <v>33600</v>
      </c>
    </row>
    <row r="33" spans="1:6" ht="11.25" customHeight="1">
      <c r="A33" s="151"/>
      <c r="B33" s="107"/>
      <c r="C33" s="112"/>
      <c r="D33" s="115"/>
      <c r="E33" s="116" t="s">
        <v>38</v>
      </c>
      <c r="F33" s="155">
        <v>11500</v>
      </c>
    </row>
    <row r="34" spans="1:6" ht="11.25" customHeight="1">
      <c r="A34" s="151"/>
      <c r="B34" s="107"/>
      <c r="C34" s="112"/>
      <c r="D34" s="115"/>
      <c r="E34" s="116" t="s">
        <v>199</v>
      </c>
      <c r="F34" s="155">
        <v>0</v>
      </c>
    </row>
    <row r="35" spans="1:6" ht="10.5" customHeight="1">
      <c r="A35" s="151"/>
      <c r="B35" s="107"/>
      <c r="C35" s="112"/>
      <c r="D35" s="16">
        <v>4360</v>
      </c>
      <c r="E35" s="110" t="s">
        <v>95</v>
      </c>
      <c r="F35" s="18">
        <v>6000</v>
      </c>
    </row>
    <row r="36" spans="1:6" ht="10.5" customHeight="1">
      <c r="A36" s="151"/>
      <c r="B36" s="107"/>
      <c r="C36" s="112"/>
      <c r="D36" s="16"/>
      <c r="E36" s="110" t="s">
        <v>99</v>
      </c>
      <c r="F36" s="18">
        <v>1380</v>
      </c>
    </row>
    <row r="37" spans="1:6" ht="10.5" customHeight="1">
      <c r="A37" s="151"/>
      <c r="B37" s="107"/>
      <c r="C37" s="112"/>
      <c r="D37" s="16">
        <v>4390</v>
      </c>
      <c r="E37" s="110" t="s">
        <v>119</v>
      </c>
      <c r="F37" s="18">
        <v>0</v>
      </c>
    </row>
    <row r="38" spans="1:6" ht="11.1" customHeight="1">
      <c r="A38" s="151"/>
      <c r="B38" s="107"/>
      <c r="C38" s="112"/>
      <c r="D38" s="115">
        <v>4400</v>
      </c>
      <c r="E38" s="144" t="s">
        <v>120</v>
      </c>
      <c r="F38" s="153">
        <v>0</v>
      </c>
    </row>
    <row r="39" spans="1:6" ht="11.1" customHeight="1">
      <c r="A39" s="151"/>
      <c r="B39" s="107"/>
      <c r="C39" s="112"/>
      <c r="D39" s="115">
        <v>4410</v>
      </c>
      <c r="E39" s="144" t="s">
        <v>41</v>
      </c>
      <c r="F39" s="153">
        <v>440</v>
      </c>
    </row>
    <row r="40" spans="1:6" ht="11.1" customHeight="1">
      <c r="A40" s="151"/>
      <c r="B40" s="107"/>
      <c r="C40" s="112"/>
      <c r="D40" s="115">
        <v>4430</v>
      </c>
      <c r="E40" s="144" t="s">
        <v>24</v>
      </c>
      <c r="F40" s="153">
        <v>0</v>
      </c>
    </row>
    <row r="41" spans="1:6" ht="11.1" customHeight="1">
      <c r="A41" s="151"/>
      <c r="B41" s="107"/>
      <c r="C41" s="112"/>
      <c r="D41" s="115">
        <v>4440</v>
      </c>
      <c r="E41" s="110" t="s">
        <v>42</v>
      </c>
      <c r="F41" s="153">
        <v>62988</v>
      </c>
    </row>
    <row r="42" spans="1:6" ht="11.1" customHeight="1">
      <c r="A42" s="151"/>
      <c r="B42" s="107"/>
      <c r="C42" s="112"/>
      <c r="D42" s="42">
        <v>4520</v>
      </c>
      <c r="E42" s="40" t="s">
        <v>43</v>
      </c>
      <c r="F42" s="153">
        <f>3420+76</f>
        <v>3496</v>
      </c>
    </row>
    <row r="43" spans="1:6" ht="11.1" customHeight="1">
      <c r="A43" s="151"/>
      <c r="B43" s="107"/>
      <c r="C43" s="112"/>
      <c r="D43" s="115">
        <v>4700</v>
      </c>
      <c r="E43" s="110" t="s">
        <v>122</v>
      </c>
      <c r="F43" s="153">
        <v>3600</v>
      </c>
    </row>
    <row r="44" spans="1:6" s="26" customFormat="1" ht="12.75" customHeight="1">
      <c r="A44" s="151"/>
      <c r="B44" s="107"/>
      <c r="C44" s="118" t="s">
        <v>44</v>
      </c>
      <c r="D44" s="241" t="s">
        <v>45</v>
      </c>
      <c r="E44" s="242"/>
      <c r="F44" s="30">
        <f>F45</f>
        <v>12200</v>
      </c>
    </row>
    <row r="45" spans="1:6" ht="11.25" customHeight="1">
      <c r="A45" s="151"/>
      <c r="B45" s="107"/>
      <c r="C45" s="108"/>
      <c r="D45" s="119">
        <v>4270</v>
      </c>
      <c r="E45" s="120" t="s">
        <v>46</v>
      </c>
      <c r="F45" s="153">
        <v>12200</v>
      </c>
    </row>
    <row r="46" spans="1:6" ht="14.25" customHeight="1">
      <c r="A46" s="156"/>
      <c r="B46" s="95">
        <v>80146</v>
      </c>
      <c r="C46" s="243" t="s">
        <v>50</v>
      </c>
      <c r="D46" s="244"/>
      <c r="E46" s="245"/>
      <c r="F46" s="25">
        <f>F47</f>
        <v>2198</v>
      </c>
    </row>
    <row r="47" spans="1:6" s="26" customFormat="1" ht="12.75" customHeight="1">
      <c r="A47" s="151"/>
      <c r="B47" s="107"/>
      <c r="C47" s="106" t="s">
        <v>51</v>
      </c>
      <c r="D47" s="228" t="s">
        <v>50</v>
      </c>
      <c r="E47" s="229"/>
      <c r="F47" s="30">
        <f>SUM(F48:F48)</f>
        <v>2198</v>
      </c>
    </row>
    <row r="48" spans="1:6" s="63" customFormat="1" ht="11.1" customHeight="1">
      <c r="A48" s="151"/>
      <c r="B48" s="107"/>
      <c r="C48" s="125"/>
      <c r="D48" s="109">
        <v>4700</v>
      </c>
      <c r="E48" s="110" t="s">
        <v>52</v>
      </c>
      <c r="F48" s="153">
        <v>2198</v>
      </c>
    </row>
    <row r="49" spans="1:6" s="63" customFormat="1" ht="11.1" customHeight="1">
      <c r="A49" s="151"/>
      <c r="B49" s="45">
        <v>80195</v>
      </c>
      <c r="C49" s="216" t="s">
        <v>57</v>
      </c>
      <c r="D49" s="216"/>
      <c r="E49" s="217"/>
      <c r="F49" s="25">
        <f>F50</f>
        <v>0</v>
      </c>
    </row>
    <row r="50" spans="1:6" s="63" customFormat="1" ht="11.1" customHeight="1">
      <c r="A50" s="151"/>
      <c r="B50" s="32"/>
      <c r="C50" s="68" t="s">
        <v>58</v>
      </c>
      <c r="D50" s="218" t="s">
        <v>59</v>
      </c>
      <c r="E50" s="219"/>
      <c r="F50" s="30">
        <f>F51</f>
        <v>0</v>
      </c>
    </row>
    <row r="51" spans="1:6" s="63" customFormat="1" ht="11.1" customHeight="1">
      <c r="A51" s="151"/>
      <c r="B51" s="35"/>
      <c r="C51" s="94"/>
      <c r="D51" s="56">
        <v>4440</v>
      </c>
      <c r="E51" s="57" t="s">
        <v>60</v>
      </c>
      <c r="F51" s="48">
        <v>0</v>
      </c>
    </row>
    <row r="52" spans="1:6" ht="11.1" customHeight="1">
      <c r="A52" s="23">
        <v>854</v>
      </c>
      <c r="B52" s="236" t="s">
        <v>67</v>
      </c>
      <c r="C52" s="236"/>
      <c r="D52" s="236"/>
      <c r="E52" s="237"/>
      <c r="F52" s="25">
        <f>F53</f>
        <v>0</v>
      </c>
    </row>
    <row r="53" spans="1:6" ht="13.5" customHeight="1">
      <c r="A53" s="156"/>
      <c r="B53" s="66">
        <v>85415</v>
      </c>
      <c r="C53" s="269" t="s">
        <v>94</v>
      </c>
      <c r="D53" s="269"/>
      <c r="E53" s="238"/>
      <c r="F53" s="25">
        <f>F54+F56+F59+F61</f>
        <v>0</v>
      </c>
    </row>
    <row r="54" spans="1:6" ht="9.75" customHeight="1">
      <c r="A54" s="159"/>
      <c r="B54" s="108"/>
      <c r="C54" s="122" t="s">
        <v>79</v>
      </c>
      <c r="D54" s="242" t="s">
        <v>80</v>
      </c>
      <c r="E54" s="241"/>
      <c r="F54" s="30">
        <f>F55</f>
        <v>0</v>
      </c>
    </row>
    <row r="55" spans="1:6" ht="12" customHeight="1">
      <c r="A55" s="159"/>
      <c r="B55" s="112"/>
      <c r="C55" s="125"/>
      <c r="D55" s="109">
        <v>3240</v>
      </c>
      <c r="E55" s="110" t="s">
        <v>81</v>
      </c>
      <c r="F55" s="65">
        <v>0</v>
      </c>
    </row>
    <row r="56" spans="1:6" ht="10.5" customHeight="1">
      <c r="A56" s="159"/>
      <c r="B56" s="112"/>
      <c r="C56" s="129" t="s">
        <v>69</v>
      </c>
      <c r="D56" s="242" t="s">
        <v>70</v>
      </c>
      <c r="E56" s="241"/>
      <c r="F56" s="30">
        <f>F57+F58</f>
        <v>0</v>
      </c>
    </row>
    <row r="57" spans="1:6" ht="21.75" customHeight="1">
      <c r="A57" s="159"/>
      <c r="B57" s="112"/>
      <c r="C57" s="105"/>
      <c r="D57" s="42">
        <v>3240</v>
      </c>
      <c r="E57" s="110" t="s">
        <v>71</v>
      </c>
      <c r="F57" s="65">
        <v>0</v>
      </c>
    </row>
    <row r="58" spans="1:6" ht="11.1" customHeight="1">
      <c r="A58" s="159"/>
      <c r="B58" s="112"/>
      <c r="C58" s="124"/>
      <c r="D58" s="117">
        <v>3260</v>
      </c>
      <c r="E58" s="110" t="s">
        <v>91</v>
      </c>
      <c r="F58" s="65">
        <v>0</v>
      </c>
    </row>
    <row r="59" spans="1:6" ht="11.1" customHeight="1">
      <c r="A59" s="159"/>
      <c r="B59" s="112"/>
      <c r="C59" s="129" t="s">
        <v>72</v>
      </c>
      <c r="D59" s="242" t="s">
        <v>73</v>
      </c>
      <c r="E59" s="241"/>
      <c r="F59" s="30">
        <f>F60</f>
        <v>0</v>
      </c>
    </row>
    <row r="60" spans="1:6" s="26" customFormat="1" ht="11.1" customHeight="1">
      <c r="A60" s="159"/>
      <c r="B60" s="112"/>
      <c r="C60" s="125"/>
      <c r="D60" s="109">
        <v>3260</v>
      </c>
      <c r="E60" s="110" t="s">
        <v>74</v>
      </c>
      <c r="F60" s="65">
        <v>0</v>
      </c>
    </row>
    <row r="61" spans="1:6" s="26" customFormat="1" ht="11.1" customHeight="1">
      <c r="A61" s="159"/>
      <c r="B61" s="112"/>
      <c r="C61" s="129" t="s">
        <v>75</v>
      </c>
      <c r="D61" s="229" t="s">
        <v>76</v>
      </c>
      <c r="E61" s="228"/>
      <c r="F61" s="30">
        <f>F62</f>
        <v>0</v>
      </c>
    </row>
    <row r="62" spans="1:6">
      <c r="A62" s="160"/>
      <c r="B62" s="123"/>
      <c r="C62" s="125"/>
      <c r="D62" s="109">
        <v>3260</v>
      </c>
      <c r="E62" s="110" t="s">
        <v>77</v>
      </c>
      <c r="F62" s="65">
        <v>0</v>
      </c>
    </row>
    <row r="63" spans="1:6">
      <c r="A63" s="232" t="s">
        <v>82</v>
      </c>
      <c r="B63" s="233"/>
      <c r="C63" s="233"/>
      <c r="D63" s="233"/>
      <c r="E63" s="234"/>
      <c r="F63" s="25">
        <f>F15+F52</f>
        <v>2082327</v>
      </c>
    </row>
    <row r="64" spans="1:6">
      <c r="A64" s="130"/>
      <c r="B64" s="130"/>
      <c r="C64" s="130"/>
      <c r="D64" s="130"/>
      <c r="E64" s="130"/>
      <c r="F64" s="89"/>
    </row>
    <row r="65" spans="1:6">
      <c r="A65" s="268"/>
      <c r="B65" s="268"/>
      <c r="C65" s="268"/>
      <c r="D65" s="268"/>
      <c r="E65" s="268"/>
      <c r="F65" s="89"/>
    </row>
    <row r="66" spans="1:6">
      <c r="A66" s="130"/>
      <c r="B66" s="135"/>
      <c r="C66" s="135"/>
      <c r="D66" s="130"/>
      <c r="E66" s="130"/>
      <c r="F66" s="89"/>
    </row>
    <row r="67" spans="1:6">
      <c r="A67" s="130"/>
      <c r="B67" s="130"/>
      <c r="C67" s="130"/>
      <c r="D67" s="130"/>
      <c r="E67" s="130"/>
      <c r="F67" s="89"/>
    </row>
    <row r="68" spans="1:6">
      <c r="A68" s="268"/>
      <c r="B68" s="268"/>
      <c r="C68" s="268"/>
      <c r="D68" s="268"/>
      <c r="E68" s="268"/>
      <c r="F68" s="89"/>
    </row>
    <row r="69" spans="1:6">
      <c r="A69" s="131"/>
      <c r="B69" s="135"/>
      <c r="C69" s="135"/>
      <c r="D69" s="131"/>
      <c r="E69" s="131"/>
      <c r="F69" s="89"/>
    </row>
    <row r="70" spans="1:6">
      <c r="A70" s="131"/>
      <c r="B70" s="130"/>
      <c r="C70" s="130"/>
      <c r="D70" s="131"/>
      <c r="E70" s="131"/>
      <c r="F70" s="89"/>
    </row>
    <row r="71" spans="1:6">
      <c r="A71" s="268"/>
      <c r="B71" s="268"/>
      <c r="C71" s="268"/>
      <c r="D71" s="268"/>
      <c r="E71" s="268"/>
      <c r="F71" s="89"/>
    </row>
    <row r="72" spans="1:6">
      <c r="A72" s="130"/>
      <c r="B72" s="135"/>
      <c r="C72" s="135"/>
      <c r="D72" s="130"/>
      <c r="E72" s="130"/>
      <c r="F72" s="89"/>
    </row>
    <row r="73" spans="1:6">
      <c r="A73" s="130"/>
      <c r="B73" s="130"/>
      <c r="C73" s="130"/>
      <c r="D73" s="130"/>
      <c r="E73" s="130"/>
      <c r="F73" s="89"/>
    </row>
    <row r="74" spans="1:6">
      <c r="A74" s="268"/>
      <c r="B74" s="268"/>
      <c r="C74" s="268"/>
      <c r="D74" s="268"/>
      <c r="E74" s="268"/>
      <c r="F74" s="89"/>
    </row>
    <row r="75" spans="1:6">
      <c r="A75" s="130"/>
      <c r="B75" s="135"/>
      <c r="C75" s="135"/>
      <c r="D75" s="130"/>
      <c r="E75" s="130"/>
      <c r="F75" s="89"/>
    </row>
    <row r="76" spans="1:6">
      <c r="A76" s="130"/>
      <c r="B76" s="130"/>
      <c r="C76" s="130"/>
      <c r="D76" s="130"/>
      <c r="E76" s="130"/>
      <c r="F76" s="89"/>
    </row>
    <row r="77" spans="1:6">
      <c r="A77" s="130"/>
      <c r="B77" s="130"/>
      <c r="C77" s="130"/>
      <c r="D77" s="130"/>
      <c r="E77" s="130"/>
      <c r="F77" s="89"/>
    </row>
    <row r="78" spans="1:6" s="80" customFormat="1" ht="24.75" customHeight="1">
      <c r="A78" s="223"/>
      <c r="B78" s="223"/>
      <c r="C78" s="223"/>
      <c r="D78" s="223"/>
      <c r="E78" s="223"/>
      <c r="F78" s="223"/>
    </row>
    <row r="79" spans="1:6">
      <c r="F79" s="75"/>
    </row>
    <row r="80" spans="1:6">
      <c r="F80" s="75"/>
    </row>
    <row r="81" spans="6:6">
      <c r="F81" s="75"/>
    </row>
    <row r="82" spans="6:6">
      <c r="F82" s="75"/>
    </row>
    <row r="83" spans="6:6">
      <c r="F83" s="75"/>
    </row>
    <row r="84" spans="6:6">
      <c r="F84" s="75"/>
    </row>
    <row r="85" spans="6:6">
      <c r="F85" s="75"/>
    </row>
    <row r="86" spans="6:6">
      <c r="F86" s="75"/>
    </row>
    <row r="87" spans="6:6">
      <c r="F87" s="75"/>
    </row>
    <row r="88" spans="6:6">
      <c r="F88" s="75"/>
    </row>
    <row r="89" spans="6:6">
      <c r="F89" s="75"/>
    </row>
    <row r="90" spans="6:6">
      <c r="F90" s="75"/>
    </row>
    <row r="91" spans="6:6">
      <c r="F91" s="75"/>
    </row>
    <row r="92" spans="6:6">
      <c r="F92" s="75"/>
    </row>
    <row r="93" spans="6:6">
      <c r="F93" s="75"/>
    </row>
    <row r="94" spans="6:6">
      <c r="F94" s="75"/>
    </row>
    <row r="95" spans="6:6">
      <c r="F95" s="75"/>
    </row>
    <row r="96" spans="6:6">
      <c r="F96" s="75"/>
    </row>
    <row r="97" spans="6:6">
      <c r="F97" s="75"/>
    </row>
    <row r="98" spans="6:6">
      <c r="F98" s="75"/>
    </row>
    <row r="99" spans="6:6">
      <c r="F99" s="75"/>
    </row>
    <row r="100" spans="6:6">
      <c r="F100" s="75"/>
    </row>
    <row r="101" spans="6:6">
      <c r="F101" s="75"/>
    </row>
    <row r="102" spans="6:6">
      <c r="F102" s="75"/>
    </row>
    <row r="103" spans="6:6">
      <c r="F103" s="75"/>
    </row>
    <row r="104" spans="6:6">
      <c r="F104" s="75"/>
    </row>
    <row r="105" spans="6:6">
      <c r="F105" s="75"/>
    </row>
    <row r="106" spans="6:6">
      <c r="F106" s="75"/>
    </row>
    <row r="107" spans="6:6">
      <c r="F107" s="75"/>
    </row>
    <row r="108" spans="6:6">
      <c r="F108" s="75"/>
    </row>
    <row r="109" spans="6:6">
      <c r="F109" s="75"/>
    </row>
    <row r="110" spans="6:6">
      <c r="F110" s="75"/>
    </row>
    <row r="111" spans="6:6">
      <c r="F111" s="75"/>
    </row>
    <row r="112" spans="6:6">
      <c r="F112" s="75"/>
    </row>
    <row r="113" spans="6:6">
      <c r="F113" s="75"/>
    </row>
    <row r="114" spans="6:6">
      <c r="F114" s="75"/>
    </row>
    <row r="115" spans="6:6">
      <c r="F115" s="75"/>
    </row>
    <row r="116" spans="6:6">
      <c r="F116" s="75"/>
    </row>
    <row r="117" spans="6:6">
      <c r="F117" s="75"/>
    </row>
    <row r="118" spans="6:6">
      <c r="F118" s="75"/>
    </row>
    <row r="119" spans="6:6">
      <c r="F119" s="75"/>
    </row>
    <row r="120" spans="6:6">
      <c r="F120" s="75"/>
    </row>
    <row r="121" spans="6:6">
      <c r="F121" s="75"/>
    </row>
    <row r="122" spans="6:6">
      <c r="F122" s="75"/>
    </row>
    <row r="123" spans="6:6">
      <c r="F123" s="75"/>
    </row>
    <row r="124" spans="6:6">
      <c r="F124" s="75"/>
    </row>
    <row r="125" spans="6:6">
      <c r="F125" s="75"/>
    </row>
    <row r="126" spans="6:6">
      <c r="F126" s="75"/>
    </row>
    <row r="127" spans="6:6">
      <c r="F127" s="75"/>
    </row>
    <row r="128" spans="6:6">
      <c r="F128" s="75"/>
    </row>
    <row r="129" spans="6:6">
      <c r="F129" s="75"/>
    </row>
    <row r="130" spans="6:6">
      <c r="F130" s="75"/>
    </row>
    <row r="131" spans="6:6">
      <c r="F131" s="75"/>
    </row>
    <row r="132" spans="6:6">
      <c r="F132" s="75"/>
    </row>
    <row r="133" spans="6:6">
      <c r="F133" s="75"/>
    </row>
    <row r="134" spans="6:6">
      <c r="F134" s="75"/>
    </row>
    <row r="135" spans="6:6">
      <c r="F135" s="75"/>
    </row>
    <row r="136" spans="6:6">
      <c r="F136" s="75"/>
    </row>
    <row r="137" spans="6:6">
      <c r="F137" s="75"/>
    </row>
    <row r="138" spans="6:6">
      <c r="F138" s="75"/>
    </row>
    <row r="139" spans="6:6">
      <c r="F139" s="75"/>
    </row>
  </sheetData>
  <mergeCells count="21">
    <mergeCell ref="D54:E54"/>
    <mergeCell ref="A12:F12"/>
    <mergeCell ref="B15:E15"/>
    <mergeCell ref="C16:E16"/>
    <mergeCell ref="D17:E17"/>
    <mergeCell ref="D44:E44"/>
    <mergeCell ref="C46:E46"/>
    <mergeCell ref="D47:E47"/>
    <mergeCell ref="C49:E49"/>
    <mergeCell ref="D50:E50"/>
    <mergeCell ref="B52:E52"/>
    <mergeCell ref="C53:E53"/>
    <mergeCell ref="A71:E71"/>
    <mergeCell ref="A74:E74"/>
    <mergeCell ref="A78:F78"/>
    <mergeCell ref="D56:E56"/>
    <mergeCell ref="D59:E59"/>
    <mergeCell ref="D61:E61"/>
    <mergeCell ref="A63:E63"/>
    <mergeCell ref="A65:E65"/>
    <mergeCell ref="A68:E68"/>
  </mergeCells>
  <pageMargins left="0.35433070866141736" right="0.31496062992125984" top="0.39370078740157483" bottom="0.23622047244094491" header="0.15748031496062992" footer="0.19685039370078741"/>
  <pageSetup paperSize="9" scale="90" orientation="portrait" r:id="rId1"/>
  <rowBreaks count="1" manualBreakCount="1">
    <brk id="6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zoomScaleNormal="100" workbookViewId="0">
      <selection activeCell="F4" activeCellId="1" sqref="L20 F4"/>
    </sheetView>
  </sheetViews>
  <sheetFormatPr defaultRowHeight="14.25"/>
  <cols>
    <col min="1" max="1" width="5.375" customWidth="1"/>
    <col min="2" max="2" width="6.75" customWidth="1"/>
    <col min="3" max="3" width="7.875" customWidth="1"/>
    <col min="4" max="4" width="6.625" customWidth="1"/>
    <col min="5" max="5" width="51.5" customWidth="1"/>
    <col min="6" max="6" width="12.5" customWidth="1"/>
    <col min="7" max="7" width="6.625" customWidth="1"/>
    <col min="8" max="8" width="10.125" bestFit="1" customWidth="1"/>
    <col min="10" max="10" width="23.875" customWidth="1"/>
  </cols>
  <sheetData>
    <row r="1" spans="1:12" s="2" customFormat="1" ht="12.75">
      <c r="A1" s="1" t="s">
        <v>131</v>
      </c>
    </row>
    <row r="2" spans="1:12" s="2" customFormat="1" ht="12.75">
      <c r="A2" s="3" t="s">
        <v>132</v>
      </c>
    </row>
    <row r="3" spans="1:12" s="2" customFormat="1" ht="12.75">
      <c r="A3" s="3" t="s">
        <v>133</v>
      </c>
    </row>
    <row r="4" spans="1:12" ht="15">
      <c r="E4" s="4" t="s">
        <v>0</v>
      </c>
      <c r="F4" s="5" t="s">
        <v>200</v>
      </c>
      <c r="G4" s="103"/>
      <c r="H4" s="6"/>
      <c r="I4" s="6"/>
      <c r="J4" s="6"/>
      <c r="K4" s="6"/>
      <c r="L4" s="282" t="s">
        <v>134</v>
      </c>
    </row>
    <row r="5" spans="1:12" ht="15">
      <c r="E5" s="4"/>
      <c r="F5" s="5"/>
      <c r="G5" s="103"/>
      <c r="H5" s="6"/>
      <c r="I5" s="6"/>
      <c r="J5" s="6"/>
      <c r="K5" s="6"/>
      <c r="L5" s="282"/>
    </row>
    <row r="6" spans="1:12">
      <c r="A6" s="7"/>
      <c r="F6" s="8"/>
      <c r="H6" s="6"/>
      <c r="I6" s="6"/>
      <c r="J6" s="6"/>
      <c r="K6" s="6"/>
      <c r="L6" s="282"/>
    </row>
    <row r="7" spans="1:12">
      <c r="B7" s="9"/>
      <c r="E7" s="1" t="s">
        <v>1</v>
      </c>
      <c r="F7" s="10"/>
      <c r="H7" s="6"/>
      <c r="I7" s="6"/>
      <c r="J7" s="6"/>
      <c r="K7" s="6"/>
      <c r="L7" s="282"/>
    </row>
    <row r="8" spans="1:12">
      <c r="E8" s="1" t="s">
        <v>2</v>
      </c>
      <c r="F8" s="11"/>
      <c r="H8" s="6"/>
      <c r="I8" s="6"/>
      <c r="J8" s="6"/>
      <c r="K8" s="6"/>
      <c r="L8" s="282"/>
    </row>
    <row r="9" spans="1:12">
      <c r="E9" s="3" t="s">
        <v>3</v>
      </c>
      <c r="F9" s="11"/>
      <c r="H9" s="6"/>
      <c r="I9" s="6"/>
      <c r="J9" s="6"/>
      <c r="K9" s="6"/>
      <c r="L9" s="282"/>
    </row>
    <row r="10" spans="1:12">
      <c r="E10" s="3" t="s">
        <v>4</v>
      </c>
      <c r="F10" s="11"/>
      <c r="H10" s="6"/>
      <c r="I10" s="6"/>
      <c r="J10" s="6"/>
      <c r="K10" s="12" t="s">
        <v>5</v>
      </c>
      <c r="L10" s="283"/>
    </row>
    <row r="11" spans="1:12" ht="14.25" customHeight="1">
      <c r="H11" s="13" t="s">
        <v>6</v>
      </c>
      <c r="I11" s="255" t="s">
        <v>7</v>
      </c>
      <c r="J11" s="256"/>
      <c r="K11" s="14">
        <f>SUM(K12:K19)</f>
        <v>131016</v>
      </c>
      <c r="L11" s="14">
        <f>SUM(L12:L19)</f>
        <v>131016</v>
      </c>
    </row>
    <row r="12" spans="1:12" ht="19.5" customHeight="1">
      <c r="A12" s="223" t="s">
        <v>110</v>
      </c>
      <c r="B12" s="223"/>
      <c r="C12" s="223"/>
      <c r="D12" s="223"/>
      <c r="E12" s="223"/>
      <c r="F12" s="223"/>
      <c r="G12" s="133"/>
      <c r="H12" s="15"/>
      <c r="I12" s="16">
        <v>4111</v>
      </c>
      <c r="J12" s="17" t="s">
        <v>8</v>
      </c>
      <c r="K12" s="18">
        <f>SUM(L12:P12)</f>
        <v>0</v>
      </c>
      <c r="L12" s="19">
        <v>0</v>
      </c>
    </row>
    <row r="13" spans="1:12">
      <c r="H13" s="20"/>
      <c r="I13" s="16">
        <v>4121</v>
      </c>
      <c r="J13" s="17" t="s">
        <v>9</v>
      </c>
      <c r="K13" s="18">
        <f t="shared" ref="K13:K19" si="0">SUM(L13:P13)</f>
        <v>0</v>
      </c>
      <c r="L13" s="19">
        <v>0</v>
      </c>
    </row>
    <row r="14" spans="1:12" ht="12.75" customHeight="1">
      <c r="A14" s="21" t="s">
        <v>10</v>
      </c>
      <c r="B14" s="21" t="s">
        <v>11</v>
      </c>
      <c r="C14" s="21" t="s">
        <v>12</v>
      </c>
      <c r="D14" s="21" t="s">
        <v>13</v>
      </c>
      <c r="E14" s="22" t="s">
        <v>14</v>
      </c>
      <c r="F14" s="21" t="s">
        <v>15</v>
      </c>
      <c r="H14" s="20"/>
      <c r="I14" s="16">
        <v>4171</v>
      </c>
      <c r="J14" s="17" t="s">
        <v>16</v>
      </c>
      <c r="K14" s="18">
        <f t="shared" si="0"/>
        <v>0</v>
      </c>
      <c r="L14" s="19">
        <v>0</v>
      </c>
    </row>
    <row r="15" spans="1:12" s="26" customFormat="1" ht="11.1" customHeight="1">
      <c r="A15" s="23">
        <v>801</v>
      </c>
      <c r="B15" s="236" t="s">
        <v>17</v>
      </c>
      <c r="C15" s="236"/>
      <c r="D15" s="236"/>
      <c r="E15" s="237"/>
      <c r="F15" s="25">
        <f>F16+F46+F49+F60</f>
        <v>2055580</v>
      </c>
      <c r="H15" s="20"/>
      <c r="I15" s="16">
        <v>4211</v>
      </c>
      <c r="J15" s="17" t="s">
        <v>18</v>
      </c>
      <c r="K15" s="18">
        <f t="shared" si="0"/>
        <v>13786</v>
      </c>
      <c r="L15" s="19">
        <v>13786</v>
      </c>
    </row>
    <row r="16" spans="1:12" s="26" customFormat="1" ht="11.1" customHeight="1">
      <c r="A16" s="149"/>
      <c r="B16" s="96">
        <v>80104</v>
      </c>
      <c r="C16" s="238" t="s">
        <v>111</v>
      </c>
      <c r="D16" s="239"/>
      <c r="E16" s="240"/>
      <c r="F16" s="25">
        <f>F17+F44</f>
        <v>1893259</v>
      </c>
      <c r="H16" s="20"/>
      <c r="I16" s="16">
        <v>4241</v>
      </c>
      <c r="J16" s="17" t="s">
        <v>19</v>
      </c>
      <c r="K16" s="18">
        <f t="shared" si="0"/>
        <v>0</v>
      </c>
      <c r="L16" s="19">
        <v>0</v>
      </c>
    </row>
    <row r="17" spans="1:12" ht="11.1" customHeight="1">
      <c r="A17" s="151"/>
      <c r="B17" s="105"/>
      <c r="C17" s="106" t="s">
        <v>112</v>
      </c>
      <c r="D17" s="228" t="s">
        <v>113</v>
      </c>
      <c r="E17" s="229"/>
      <c r="F17" s="30">
        <f>SUM(F18:F43)-F19</f>
        <v>1876942</v>
      </c>
      <c r="H17" s="20"/>
      <c r="I17" s="16">
        <v>4301</v>
      </c>
      <c r="J17" s="17" t="s">
        <v>20</v>
      </c>
      <c r="K17" s="18">
        <f t="shared" si="0"/>
        <v>29049</v>
      </c>
      <c r="L17" s="18">
        <v>29049</v>
      </c>
    </row>
    <row r="18" spans="1:12" ht="11.1" customHeight="1">
      <c r="A18" s="151"/>
      <c r="B18" s="107"/>
      <c r="C18" s="108"/>
      <c r="D18" s="109">
        <v>3020</v>
      </c>
      <c r="E18" s="110" t="s">
        <v>21</v>
      </c>
      <c r="F18" s="111">
        <f>F19</f>
        <v>2765</v>
      </c>
      <c r="H18" s="20"/>
      <c r="I18" s="16">
        <v>4421</v>
      </c>
      <c r="J18" s="17" t="s">
        <v>22</v>
      </c>
      <c r="K18" s="18">
        <f t="shared" si="0"/>
        <v>87306</v>
      </c>
      <c r="L18" s="18">
        <v>87306</v>
      </c>
    </row>
    <row r="19" spans="1:12" ht="11.1" customHeight="1">
      <c r="A19" s="151"/>
      <c r="B19" s="107"/>
      <c r="C19" s="112"/>
      <c r="D19" s="109"/>
      <c r="E19" s="113" t="s">
        <v>23</v>
      </c>
      <c r="F19" s="114">
        <v>2765</v>
      </c>
      <c r="H19" s="37"/>
      <c r="I19" s="16">
        <v>4431</v>
      </c>
      <c r="J19" s="17" t="s">
        <v>24</v>
      </c>
      <c r="K19" s="18">
        <f t="shared" si="0"/>
        <v>875</v>
      </c>
      <c r="L19" s="19">
        <v>875</v>
      </c>
    </row>
    <row r="20" spans="1:12" ht="11.1" customHeight="1">
      <c r="A20" s="151"/>
      <c r="B20" s="107"/>
      <c r="C20" s="112"/>
      <c r="D20" s="109">
        <v>4010</v>
      </c>
      <c r="E20" s="110" t="s">
        <v>25</v>
      </c>
      <c r="F20" s="153">
        <v>1336229</v>
      </c>
      <c r="H20" s="38"/>
      <c r="I20" s="39"/>
      <c r="J20" s="39"/>
      <c r="K20" s="39"/>
      <c r="L20" s="5" t="s">
        <v>200</v>
      </c>
    </row>
    <row r="21" spans="1:12" ht="11.1" customHeight="1">
      <c r="A21" s="151"/>
      <c r="B21" s="107"/>
      <c r="C21" s="112"/>
      <c r="D21" s="109">
        <v>4040</v>
      </c>
      <c r="E21" s="110" t="s">
        <v>26</v>
      </c>
      <c r="F21" s="153">
        <v>71905</v>
      </c>
      <c r="H21" s="259" t="s">
        <v>27</v>
      </c>
      <c r="I21" s="260" t="s">
        <v>28</v>
      </c>
      <c r="J21" s="261"/>
      <c r="K21" s="253">
        <f>SUM(K23:K23)</f>
        <v>26203</v>
      </c>
      <c r="L21" s="253">
        <f t="shared" ref="L21" si="1">SUM(L23:L23)</f>
        <v>26203</v>
      </c>
    </row>
    <row r="22" spans="1:12" ht="11.1" customHeight="1">
      <c r="A22" s="151"/>
      <c r="B22" s="107"/>
      <c r="C22" s="112"/>
      <c r="D22" s="109">
        <v>4110</v>
      </c>
      <c r="E22" s="110" t="s">
        <v>29</v>
      </c>
      <c r="F22" s="153">
        <v>237471</v>
      </c>
      <c r="H22" s="259"/>
      <c r="I22" s="262"/>
      <c r="J22" s="263"/>
      <c r="K22" s="254">
        <f t="shared" ref="K22:L22" si="2">SUM(K23:K30)</f>
        <v>26203</v>
      </c>
      <c r="L22" s="254">
        <f t="shared" si="2"/>
        <v>26203</v>
      </c>
    </row>
    <row r="23" spans="1:12" ht="11.1" customHeight="1">
      <c r="A23" s="151"/>
      <c r="B23" s="107"/>
      <c r="C23" s="112"/>
      <c r="D23" s="109">
        <v>4120</v>
      </c>
      <c r="E23" s="110" t="s">
        <v>9</v>
      </c>
      <c r="F23" s="153">
        <v>27663</v>
      </c>
      <c r="H23" s="277"/>
      <c r="I23" s="278">
        <v>2051</v>
      </c>
      <c r="J23" s="279" t="s">
        <v>30</v>
      </c>
      <c r="K23" s="280">
        <f t="shared" ref="K23" si="3">SUM(L23:P23)</f>
        <v>26203</v>
      </c>
      <c r="L23" s="281">
        <v>26203</v>
      </c>
    </row>
    <row r="24" spans="1:12" ht="11.1" customHeight="1">
      <c r="A24" s="151"/>
      <c r="B24" s="107"/>
      <c r="C24" s="112"/>
      <c r="D24" s="109">
        <v>4140</v>
      </c>
      <c r="E24" s="110" t="s">
        <v>31</v>
      </c>
      <c r="F24" s="153">
        <f>1000-1000</f>
        <v>0</v>
      </c>
      <c r="H24" s="277"/>
      <c r="I24" s="278"/>
      <c r="J24" s="279"/>
      <c r="K24" s="280"/>
      <c r="L24" s="281"/>
    </row>
    <row r="25" spans="1:12" ht="11.1" customHeight="1">
      <c r="A25" s="151"/>
      <c r="B25" s="107"/>
      <c r="C25" s="112"/>
      <c r="D25" s="109">
        <v>4210</v>
      </c>
      <c r="E25" s="110" t="s">
        <v>18</v>
      </c>
      <c r="F25" s="153">
        <v>12483</v>
      </c>
      <c r="H25" s="277"/>
      <c r="I25" s="278"/>
      <c r="J25" s="279"/>
      <c r="K25" s="280"/>
      <c r="L25" s="281"/>
    </row>
    <row r="26" spans="1:12" ht="11.1" customHeight="1">
      <c r="A26" s="151"/>
      <c r="B26" s="107"/>
      <c r="C26" s="112"/>
      <c r="D26" s="109">
        <v>4220</v>
      </c>
      <c r="E26" s="110" t="s">
        <v>32</v>
      </c>
      <c r="F26" s="153">
        <v>2247</v>
      </c>
      <c r="H26" s="277"/>
      <c r="I26" s="278"/>
      <c r="J26" s="279"/>
      <c r="K26" s="280"/>
      <c r="L26" s="281"/>
    </row>
    <row r="27" spans="1:12" ht="11.1" customHeight="1">
      <c r="A27" s="151"/>
      <c r="B27" s="107"/>
      <c r="C27" s="112"/>
      <c r="D27" s="109">
        <v>4240</v>
      </c>
      <c r="E27" s="110" t="s">
        <v>19</v>
      </c>
      <c r="F27" s="153">
        <v>2562</v>
      </c>
      <c r="H27" s="277"/>
      <c r="I27" s="278"/>
      <c r="J27" s="279"/>
      <c r="K27" s="280"/>
      <c r="L27" s="281"/>
    </row>
    <row r="28" spans="1:12" ht="11.1" customHeight="1">
      <c r="A28" s="151"/>
      <c r="B28" s="107"/>
      <c r="C28" s="112"/>
      <c r="D28" s="115">
        <v>4260</v>
      </c>
      <c r="E28" s="144" t="s">
        <v>34</v>
      </c>
      <c r="F28" s="153">
        <v>0</v>
      </c>
      <c r="H28" s="277"/>
      <c r="I28" s="278"/>
      <c r="J28" s="279"/>
      <c r="K28" s="280"/>
      <c r="L28" s="281"/>
    </row>
    <row r="29" spans="1:12" ht="11.1" customHeight="1">
      <c r="A29" s="151"/>
      <c r="B29" s="107"/>
      <c r="C29" s="112"/>
      <c r="D29" s="115"/>
      <c r="E29" s="144" t="s">
        <v>135</v>
      </c>
      <c r="F29" s="153">
        <v>60500</v>
      </c>
      <c r="H29" s="277"/>
      <c r="I29" s="278"/>
      <c r="J29" s="279"/>
      <c r="K29" s="280"/>
      <c r="L29" s="281"/>
    </row>
    <row r="30" spans="1:12" ht="11.1" customHeight="1">
      <c r="A30" s="151"/>
      <c r="B30" s="107"/>
      <c r="C30" s="112"/>
      <c r="D30" s="115"/>
      <c r="E30" s="144" t="s">
        <v>86</v>
      </c>
      <c r="F30" s="153">
        <v>5500</v>
      </c>
      <c r="H30" s="277"/>
      <c r="I30" s="278"/>
      <c r="J30" s="279"/>
      <c r="K30" s="280"/>
      <c r="L30" s="281"/>
    </row>
    <row r="31" spans="1:12" ht="11.1" customHeight="1">
      <c r="A31" s="151"/>
      <c r="B31" s="107"/>
      <c r="C31" s="112"/>
      <c r="D31" s="115">
        <v>4280</v>
      </c>
      <c r="E31" s="144" t="s">
        <v>36</v>
      </c>
      <c r="F31" s="153">
        <v>1604</v>
      </c>
      <c r="H31" s="277"/>
      <c r="I31" s="278"/>
      <c r="J31" s="279"/>
      <c r="K31" s="280"/>
      <c r="L31" s="281"/>
    </row>
    <row r="32" spans="1:12" ht="11.1" customHeight="1">
      <c r="A32" s="151"/>
      <c r="B32" s="107"/>
      <c r="C32" s="112"/>
      <c r="D32" s="115">
        <v>4300</v>
      </c>
      <c r="E32" s="144" t="s">
        <v>37</v>
      </c>
      <c r="F32" s="155">
        <v>28534</v>
      </c>
    </row>
    <row r="33" spans="1:6" ht="11.1" customHeight="1">
      <c r="A33" s="151"/>
      <c r="B33" s="107"/>
      <c r="C33" s="112"/>
      <c r="D33" s="115"/>
      <c r="E33" s="116" t="s">
        <v>38</v>
      </c>
      <c r="F33" s="155">
        <f>6000+1000</f>
        <v>7000</v>
      </c>
    </row>
    <row r="34" spans="1:6" ht="11.1" customHeight="1">
      <c r="A34" s="151"/>
      <c r="B34" s="107"/>
      <c r="C34" s="112"/>
      <c r="D34" s="115"/>
      <c r="E34" s="116" t="s">
        <v>136</v>
      </c>
      <c r="F34" s="155">
        <v>0</v>
      </c>
    </row>
    <row r="35" spans="1:6" ht="11.1" customHeight="1">
      <c r="A35" s="151"/>
      <c r="B35" s="107"/>
      <c r="C35" s="112"/>
      <c r="D35" s="16">
        <v>4360</v>
      </c>
      <c r="E35" s="110" t="s">
        <v>40</v>
      </c>
      <c r="F35" s="18">
        <v>1680</v>
      </c>
    </row>
    <row r="36" spans="1:6" ht="10.5" customHeight="1">
      <c r="A36" s="151"/>
      <c r="B36" s="107"/>
      <c r="C36" s="112"/>
      <c r="D36" s="16"/>
      <c r="E36" s="110" t="s">
        <v>39</v>
      </c>
      <c r="F36" s="18">
        <v>6765</v>
      </c>
    </row>
    <row r="37" spans="1:6" ht="10.5" customHeight="1">
      <c r="A37" s="151"/>
      <c r="B37" s="107"/>
      <c r="C37" s="112"/>
      <c r="D37" s="16">
        <v>4390</v>
      </c>
      <c r="E37" s="110" t="s">
        <v>119</v>
      </c>
      <c r="F37" s="18">
        <v>0</v>
      </c>
    </row>
    <row r="38" spans="1:6" ht="10.5" customHeight="1">
      <c r="A38" s="151"/>
      <c r="B38" s="107"/>
      <c r="C38" s="112"/>
      <c r="D38" s="109">
        <v>4400</v>
      </c>
      <c r="E38" s="110" t="s">
        <v>120</v>
      </c>
      <c r="F38" s="153">
        <v>0</v>
      </c>
    </row>
    <row r="39" spans="1:6" ht="11.1" customHeight="1">
      <c r="A39" s="151"/>
      <c r="B39" s="107"/>
      <c r="C39" s="112"/>
      <c r="D39" s="109">
        <v>4410</v>
      </c>
      <c r="E39" s="110" t="s">
        <v>41</v>
      </c>
      <c r="F39" s="153">
        <v>440</v>
      </c>
    </row>
    <row r="40" spans="1:6" ht="11.1" customHeight="1">
      <c r="A40" s="151"/>
      <c r="B40" s="107"/>
      <c r="C40" s="112"/>
      <c r="D40" s="109">
        <v>4430</v>
      </c>
      <c r="E40" s="110" t="s">
        <v>24</v>
      </c>
      <c r="F40" s="153">
        <v>0</v>
      </c>
    </row>
    <row r="41" spans="1:6" ht="11.1" customHeight="1">
      <c r="A41" s="151"/>
      <c r="B41" s="107"/>
      <c r="C41" s="112"/>
      <c r="D41" s="109">
        <v>4440</v>
      </c>
      <c r="E41" s="110" t="s">
        <v>42</v>
      </c>
      <c r="F41" s="153">
        <v>66114</v>
      </c>
    </row>
    <row r="42" spans="1:6" ht="11.1" customHeight="1">
      <c r="A42" s="151"/>
      <c r="B42" s="107"/>
      <c r="C42" s="112"/>
      <c r="D42" s="42">
        <v>4520</v>
      </c>
      <c r="E42" s="40" t="s">
        <v>43</v>
      </c>
      <c r="F42" s="153">
        <v>2160</v>
      </c>
    </row>
    <row r="43" spans="1:6" ht="11.1" customHeight="1">
      <c r="A43" s="151"/>
      <c r="B43" s="107"/>
      <c r="C43" s="112"/>
      <c r="D43" s="109">
        <v>4700</v>
      </c>
      <c r="E43" s="110" t="s">
        <v>122</v>
      </c>
      <c r="F43" s="153">
        <v>3320</v>
      </c>
    </row>
    <row r="44" spans="1:6" ht="11.1" customHeight="1">
      <c r="A44" s="151"/>
      <c r="B44" s="107"/>
      <c r="C44" s="118" t="s">
        <v>44</v>
      </c>
      <c r="D44" s="241" t="s">
        <v>45</v>
      </c>
      <c r="E44" s="242"/>
      <c r="F44" s="30">
        <f>F45</f>
        <v>16317</v>
      </c>
    </row>
    <row r="45" spans="1:6" ht="11.1" customHeight="1">
      <c r="A45" s="151"/>
      <c r="B45" s="107"/>
      <c r="C45" s="108"/>
      <c r="D45" s="119">
        <v>4270</v>
      </c>
      <c r="E45" s="120" t="s">
        <v>46</v>
      </c>
      <c r="F45" s="153">
        <v>16317</v>
      </c>
    </row>
    <row r="46" spans="1:6" s="26" customFormat="1" ht="11.1" customHeight="1">
      <c r="A46" s="156"/>
      <c r="B46" s="95">
        <v>80146</v>
      </c>
      <c r="C46" s="243" t="s">
        <v>50</v>
      </c>
      <c r="D46" s="244"/>
      <c r="E46" s="245"/>
      <c r="F46" s="25">
        <f>F47</f>
        <v>2582</v>
      </c>
    </row>
    <row r="47" spans="1:6" ht="12.75" customHeight="1">
      <c r="A47" s="151"/>
      <c r="B47" s="107"/>
      <c r="C47" s="106" t="s">
        <v>51</v>
      </c>
      <c r="D47" s="228" t="s">
        <v>50</v>
      </c>
      <c r="E47" s="229"/>
      <c r="F47" s="30">
        <f>F48</f>
        <v>2582</v>
      </c>
    </row>
    <row r="48" spans="1:6" ht="11.1" customHeight="1">
      <c r="A48" s="151"/>
      <c r="B48" s="107"/>
      <c r="C48" s="125"/>
      <c r="D48" s="109">
        <v>4700</v>
      </c>
      <c r="E48" s="110" t="s">
        <v>52</v>
      </c>
      <c r="F48" s="153">
        <v>2582</v>
      </c>
    </row>
    <row r="49" spans="1:6" ht="39" customHeight="1">
      <c r="A49" s="151"/>
      <c r="B49" s="95">
        <v>80149</v>
      </c>
      <c r="C49" s="243" t="s">
        <v>137</v>
      </c>
      <c r="D49" s="244"/>
      <c r="E49" s="245"/>
      <c r="F49" s="168">
        <f>F50</f>
        <v>19518</v>
      </c>
    </row>
    <row r="50" spans="1:6" ht="21.75" customHeight="1">
      <c r="A50" s="151"/>
      <c r="B50" s="107"/>
      <c r="C50" s="106" t="s">
        <v>55</v>
      </c>
      <c r="D50" s="228" t="s">
        <v>56</v>
      </c>
      <c r="E50" s="229"/>
      <c r="F50" s="30">
        <f>SUM(F51:F58)</f>
        <v>19518</v>
      </c>
    </row>
    <row r="51" spans="1:6" ht="11.1" customHeight="1">
      <c r="A51" s="151"/>
      <c r="B51" s="107"/>
      <c r="C51" s="125"/>
      <c r="D51" s="109">
        <v>4010</v>
      </c>
      <c r="E51" s="110" t="s">
        <v>138</v>
      </c>
      <c r="F51" s="153">
        <v>5333</v>
      </c>
    </row>
    <row r="52" spans="1:6" ht="11.1" customHeight="1">
      <c r="A52" s="151"/>
      <c r="B52" s="107"/>
      <c r="C52" s="125"/>
      <c r="D52" s="109">
        <v>4040</v>
      </c>
      <c r="E52" s="110" t="s">
        <v>139</v>
      </c>
      <c r="F52" s="153">
        <v>0</v>
      </c>
    </row>
    <row r="53" spans="1:6" ht="11.1" customHeight="1">
      <c r="A53" s="151"/>
      <c r="B53" s="107"/>
      <c r="C53" s="125"/>
      <c r="D53" s="109">
        <v>4110</v>
      </c>
      <c r="E53" s="144" t="s">
        <v>29</v>
      </c>
      <c r="F53" s="153">
        <v>912</v>
      </c>
    </row>
    <row r="54" spans="1:6" ht="11.1" customHeight="1">
      <c r="A54" s="151"/>
      <c r="B54" s="107"/>
      <c r="C54" s="125"/>
      <c r="D54" s="109">
        <v>4120</v>
      </c>
      <c r="E54" s="110" t="s">
        <v>9</v>
      </c>
      <c r="F54" s="153">
        <v>131</v>
      </c>
    </row>
    <row r="55" spans="1:6" ht="11.1" customHeight="1">
      <c r="A55" s="151"/>
      <c r="B55" s="107"/>
      <c r="C55" s="125"/>
      <c r="D55" s="109">
        <v>4210</v>
      </c>
      <c r="E55" s="110" t="s">
        <v>18</v>
      </c>
      <c r="F55" s="153">
        <v>56</v>
      </c>
    </row>
    <row r="56" spans="1:6" ht="11.1" customHeight="1">
      <c r="A56" s="151"/>
      <c r="B56" s="107"/>
      <c r="C56" s="125"/>
      <c r="D56" s="109">
        <v>4240</v>
      </c>
      <c r="E56" s="110" t="s">
        <v>19</v>
      </c>
      <c r="F56" s="153">
        <v>6526</v>
      </c>
    </row>
    <row r="57" spans="1:6" ht="11.1" customHeight="1">
      <c r="A57" s="151"/>
      <c r="B57" s="107"/>
      <c r="C57" s="125"/>
      <c r="D57" s="109">
        <v>4440</v>
      </c>
      <c r="E57" s="110" t="s">
        <v>42</v>
      </c>
      <c r="F57" s="153">
        <v>230</v>
      </c>
    </row>
    <row r="58" spans="1:6" ht="11.1" customHeight="1">
      <c r="A58" s="151"/>
      <c r="B58" s="107"/>
      <c r="C58" s="118" t="s">
        <v>44</v>
      </c>
      <c r="D58" s="241" t="s">
        <v>45</v>
      </c>
      <c r="E58" s="242"/>
      <c r="F58" s="169">
        <f>F59</f>
        <v>6330</v>
      </c>
    </row>
    <row r="59" spans="1:6" ht="11.1" customHeight="1">
      <c r="A59" s="151"/>
      <c r="B59" s="107"/>
      <c r="C59" s="108"/>
      <c r="D59" s="119">
        <v>4270</v>
      </c>
      <c r="E59" s="120" t="s">
        <v>46</v>
      </c>
      <c r="F59" s="153">
        <v>6330</v>
      </c>
    </row>
    <row r="60" spans="1:6" s="26" customFormat="1" ht="15" customHeight="1">
      <c r="A60" s="156"/>
      <c r="B60" s="45">
        <v>80195</v>
      </c>
      <c r="C60" s="269" t="s">
        <v>57</v>
      </c>
      <c r="D60" s="269"/>
      <c r="E60" s="238"/>
      <c r="F60" s="25">
        <f>F61+F63</f>
        <v>140221</v>
      </c>
    </row>
    <row r="61" spans="1:6" s="26" customFormat="1" ht="15" customHeight="1">
      <c r="A61" s="156"/>
      <c r="B61" s="28"/>
      <c r="C61" s="68" t="s">
        <v>58</v>
      </c>
      <c r="D61" s="218" t="s">
        <v>59</v>
      </c>
      <c r="E61" s="219"/>
      <c r="F61" s="30">
        <f>F62</f>
        <v>9205</v>
      </c>
    </row>
    <row r="62" spans="1:6" s="26" customFormat="1" ht="15" customHeight="1">
      <c r="A62" s="156"/>
      <c r="B62" s="28"/>
      <c r="C62" s="94"/>
      <c r="D62" s="56">
        <v>4440</v>
      </c>
      <c r="E62" s="57" t="s">
        <v>60</v>
      </c>
      <c r="F62" s="48">
        <v>9205</v>
      </c>
    </row>
    <row r="63" spans="1:6" s="63" customFormat="1" ht="21.75" customHeight="1">
      <c r="A63" s="46"/>
      <c r="B63" s="31"/>
      <c r="C63" s="68" t="s">
        <v>6</v>
      </c>
      <c r="D63" s="275" t="s">
        <v>98</v>
      </c>
      <c r="E63" s="276"/>
      <c r="F63" s="30">
        <f>SUM(F64:F67)</f>
        <v>131016</v>
      </c>
    </row>
    <row r="64" spans="1:6" s="63" customFormat="1" ht="11.25" customHeight="1">
      <c r="A64" s="46"/>
      <c r="B64" s="31"/>
      <c r="C64" s="68"/>
      <c r="D64" s="170">
        <v>4211</v>
      </c>
      <c r="E64" s="110" t="s">
        <v>18</v>
      </c>
      <c r="F64" s="48">
        <v>13786</v>
      </c>
    </row>
    <row r="65" spans="1:7" s="63" customFormat="1" ht="11.25" customHeight="1">
      <c r="A65" s="46"/>
      <c r="B65" s="31"/>
      <c r="C65" s="68"/>
      <c r="D65" s="109">
        <v>4301</v>
      </c>
      <c r="E65" s="110" t="s">
        <v>37</v>
      </c>
      <c r="F65" s="48">
        <v>29049</v>
      </c>
    </row>
    <row r="66" spans="1:7" s="63" customFormat="1" ht="11.25" customHeight="1">
      <c r="A66" s="46"/>
      <c r="B66" s="31"/>
      <c r="C66" s="68"/>
      <c r="D66" s="109">
        <v>4421</v>
      </c>
      <c r="E66" s="110" t="s">
        <v>22</v>
      </c>
      <c r="F66" s="153">
        <v>87306</v>
      </c>
    </row>
    <row r="67" spans="1:7" ht="11.1" customHeight="1">
      <c r="A67" s="151"/>
      <c r="B67" s="107"/>
      <c r="C67" s="125"/>
      <c r="D67" s="117">
        <v>4431</v>
      </c>
      <c r="E67" s="116" t="s">
        <v>24</v>
      </c>
      <c r="F67" s="153">
        <v>875</v>
      </c>
    </row>
    <row r="68" spans="1:7" ht="11.1" customHeight="1">
      <c r="A68" s="62">
        <v>854</v>
      </c>
      <c r="B68" s="236" t="s">
        <v>67</v>
      </c>
      <c r="C68" s="236"/>
      <c r="D68" s="236"/>
      <c r="E68" s="237"/>
      <c r="F68" s="25">
        <f>F69</f>
        <v>1764</v>
      </c>
      <c r="G68" s="26"/>
    </row>
    <row r="69" spans="1:7" ht="10.5" customHeight="1">
      <c r="A69" s="156"/>
      <c r="B69" s="66">
        <v>85415</v>
      </c>
      <c r="C69" s="269" t="s">
        <v>68</v>
      </c>
      <c r="D69" s="269"/>
      <c r="E69" s="238"/>
      <c r="F69" s="25">
        <f>F70+F73+F75</f>
        <v>1764</v>
      </c>
      <c r="G69" s="63"/>
    </row>
    <row r="70" spans="1:7" ht="10.5" customHeight="1">
      <c r="A70" s="159"/>
      <c r="B70" s="112"/>
      <c r="C70" s="129" t="s">
        <v>69</v>
      </c>
      <c r="D70" s="242" t="s">
        <v>70</v>
      </c>
      <c r="E70" s="241"/>
      <c r="F70" s="30">
        <f>F71+F72</f>
        <v>0</v>
      </c>
    </row>
    <row r="71" spans="1:7" ht="10.5" customHeight="1">
      <c r="A71" s="159"/>
      <c r="B71" s="112"/>
      <c r="C71" s="105"/>
      <c r="D71" s="171">
        <v>3240</v>
      </c>
      <c r="E71" s="110" t="s">
        <v>71</v>
      </c>
      <c r="F71" s="65">
        <v>0</v>
      </c>
    </row>
    <row r="72" spans="1:7" ht="9.75" customHeight="1">
      <c r="A72" s="159"/>
      <c r="B72" s="112"/>
      <c r="C72" s="124"/>
      <c r="D72" s="117">
        <v>3260</v>
      </c>
      <c r="E72" s="110" t="s">
        <v>91</v>
      </c>
      <c r="F72" s="65">
        <v>0</v>
      </c>
    </row>
    <row r="73" spans="1:7" ht="21.75" customHeight="1">
      <c r="A73" s="159"/>
      <c r="B73" s="112"/>
      <c r="C73" s="129" t="s">
        <v>72</v>
      </c>
      <c r="D73" s="242" t="s">
        <v>73</v>
      </c>
      <c r="E73" s="241"/>
      <c r="F73" s="30">
        <f>F74</f>
        <v>1764</v>
      </c>
    </row>
    <row r="74" spans="1:7" ht="11.1" customHeight="1">
      <c r="A74" s="159"/>
      <c r="B74" s="112"/>
      <c r="C74" s="129"/>
      <c r="D74" s="109">
        <v>3260</v>
      </c>
      <c r="E74" s="110" t="s">
        <v>74</v>
      </c>
      <c r="F74" s="48">
        <v>1764</v>
      </c>
    </row>
    <row r="75" spans="1:7" ht="11.1" customHeight="1">
      <c r="A75" s="159"/>
      <c r="B75" s="112"/>
      <c r="C75" s="129" t="s">
        <v>75</v>
      </c>
      <c r="D75" s="229" t="s">
        <v>76</v>
      </c>
      <c r="E75" s="228"/>
      <c r="F75" s="30">
        <f>F76</f>
        <v>0</v>
      </c>
    </row>
    <row r="76" spans="1:7" ht="11.1" customHeight="1">
      <c r="A76" s="159"/>
      <c r="B76" s="112"/>
      <c r="C76" s="125"/>
      <c r="D76" s="109">
        <v>3260</v>
      </c>
      <c r="E76" s="110" t="s">
        <v>77</v>
      </c>
      <c r="F76" s="65">
        <v>0</v>
      </c>
    </row>
    <row r="77" spans="1:7" s="26" customFormat="1" ht="11.1" customHeight="1">
      <c r="A77" s="159"/>
      <c r="B77" s="66">
        <v>85416</v>
      </c>
      <c r="C77" s="269" t="s">
        <v>78</v>
      </c>
      <c r="D77" s="269"/>
      <c r="E77" s="238"/>
      <c r="F77" s="65">
        <f>F78</f>
        <v>0</v>
      </c>
      <c r="G77"/>
    </row>
    <row r="78" spans="1:7" ht="11.1" customHeight="1">
      <c r="A78" s="159"/>
      <c r="B78" s="112"/>
      <c r="C78" s="122" t="s">
        <v>79</v>
      </c>
      <c r="D78" s="242" t="s">
        <v>80</v>
      </c>
      <c r="E78" s="241"/>
      <c r="F78" s="30">
        <f>F79</f>
        <v>0</v>
      </c>
    </row>
    <row r="79" spans="1:7" s="26" customFormat="1" ht="11.1" customHeight="1">
      <c r="A79" s="160"/>
      <c r="B79" s="123"/>
      <c r="C79" s="125"/>
      <c r="D79" s="109">
        <v>3240</v>
      </c>
      <c r="E79" s="110" t="s">
        <v>81</v>
      </c>
      <c r="F79" s="65">
        <v>0</v>
      </c>
      <c r="G79"/>
    </row>
    <row r="80" spans="1:7" s="26" customFormat="1" ht="11.1" customHeight="1">
      <c r="A80" s="232" t="s">
        <v>82</v>
      </c>
      <c r="B80" s="233"/>
      <c r="C80" s="233"/>
      <c r="D80" s="233"/>
      <c r="E80" s="234"/>
      <c r="F80" s="25">
        <f>F15+F68</f>
        <v>2057344</v>
      </c>
    </row>
    <row r="81" spans="1:6" s="26" customFormat="1" ht="11.1" customHeight="1">
      <c r="A81" s="268"/>
      <c r="B81" s="268"/>
      <c r="C81" s="268"/>
      <c r="D81" s="268"/>
      <c r="E81" s="268"/>
      <c r="F81" s="89"/>
    </row>
    <row r="82" spans="1:6" s="26" customFormat="1" ht="11.1" customHeight="1">
      <c r="A82" s="130"/>
      <c r="B82" s="130"/>
      <c r="C82" s="130"/>
      <c r="D82" s="130"/>
      <c r="E82" s="130"/>
      <c r="F82" s="89"/>
    </row>
    <row r="83" spans="1:6">
      <c r="F83" s="75"/>
    </row>
    <row r="84" spans="1:6">
      <c r="F84" s="75"/>
    </row>
    <row r="85" spans="1:6">
      <c r="F85" s="75"/>
    </row>
    <row r="86" spans="1:6">
      <c r="F86" s="75"/>
    </row>
    <row r="87" spans="1:6">
      <c r="F87" s="75"/>
    </row>
    <row r="88" spans="1:6">
      <c r="F88" s="75"/>
    </row>
    <row r="89" spans="1:6">
      <c r="F89" s="75"/>
    </row>
    <row r="90" spans="1:6">
      <c r="F90" s="75"/>
    </row>
    <row r="91" spans="1:6">
      <c r="F91" s="75"/>
    </row>
    <row r="92" spans="1:6">
      <c r="F92" s="75"/>
    </row>
    <row r="93" spans="1:6">
      <c r="F93" s="75"/>
    </row>
    <row r="94" spans="1:6">
      <c r="F94" s="75"/>
    </row>
    <row r="95" spans="1:6">
      <c r="F95" s="75"/>
    </row>
    <row r="96" spans="1:6">
      <c r="F96" s="75"/>
    </row>
    <row r="97" spans="6:6">
      <c r="F97" s="75"/>
    </row>
    <row r="98" spans="6:6">
      <c r="F98" s="75"/>
    </row>
    <row r="99" spans="6:6">
      <c r="F99" s="75"/>
    </row>
    <row r="100" spans="6:6">
      <c r="F100" s="75"/>
    </row>
    <row r="101" spans="6:6">
      <c r="F101" s="75"/>
    </row>
    <row r="102" spans="6:6">
      <c r="F102" s="75"/>
    </row>
    <row r="103" spans="6:6">
      <c r="F103" s="75"/>
    </row>
    <row r="104" spans="6:6">
      <c r="F104" s="75"/>
    </row>
    <row r="105" spans="6:6">
      <c r="F105" s="75"/>
    </row>
    <row r="106" spans="6:6">
      <c r="F106" s="75"/>
    </row>
    <row r="107" spans="6:6">
      <c r="F107" s="75"/>
    </row>
    <row r="108" spans="6:6">
      <c r="F108" s="75"/>
    </row>
    <row r="109" spans="6:6">
      <c r="F109" s="75"/>
    </row>
    <row r="110" spans="6:6">
      <c r="F110" s="75"/>
    </row>
    <row r="111" spans="6:6">
      <c r="F111" s="75"/>
    </row>
    <row r="112" spans="6:6">
      <c r="F112" s="75"/>
    </row>
    <row r="113" spans="6:6">
      <c r="F113" s="75"/>
    </row>
    <row r="114" spans="6:6">
      <c r="F114" s="75"/>
    </row>
    <row r="115" spans="6:6">
      <c r="F115" s="75"/>
    </row>
    <row r="116" spans="6:6">
      <c r="F116" s="75"/>
    </row>
    <row r="117" spans="6:6">
      <c r="F117" s="75"/>
    </row>
    <row r="118" spans="6:6">
      <c r="F118" s="75"/>
    </row>
    <row r="119" spans="6:6">
      <c r="F119" s="75"/>
    </row>
    <row r="120" spans="6:6">
      <c r="F120" s="75"/>
    </row>
    <row r="121" spans="6:6">
      <c r="F121" s="75"/>
    </row>
    <row r="122" spans="6:6">
      <c r="F122" s="75"/>
    </row>
    <row r="123" spans="6:6">
      <c r="F123" s="75"/>
    </row>
    <row r="124" spans="6:6">
      <c r="F124" s="75"/>
    </row>
    <row r="125" spans="6:6">
      <c r="F125" s="75"/>
    </row>
    <row r="126" spans="6:6">
      <c r="F126" s="75"/>
    </row>
    <row r="127" spans="6:6">
      <c r="F127" s="75"/>
    </row>
    <row r="128" spans="6:6">
      <c r="F128" s="75"/>
    </row>
    <row r="129" spans="6:6">
      <c r="F129" s="75"/>
    </row>
    <row r="130" spans="6:6">
      <c r="F130" s="75"/>
    </row>
    <row r="131" spans="6:6">
      <c r="F131" s="75"/>
    </row>
    <row r="132" spans="6:6">
      <c r="F132" s="75"/>
    </row>
    <row r="133" spans="6:6">
      <c r="F133" s="75"/>
    </row>
    <row r="134" spans="6:6">
      <c r="F134" s="75"/>
    </row>
    <row r="135" spans="6:6">
      <c r="F135" s="75"/>
    </row>
    <row r="136" spans="6:6">
      <c r="F136" s="75"/>
    </row>
    <row r="137" spans="6:6">
      <c r="F137" s="75"/>
    </row>
    <row r="138" spans="6:6">
      <c r="F138" s="75"/>
    </row>
    <row r="139" spans="6:6">
      <c r="F139" s="75"/>
    </row>
    <row r="140" spans="6:6">
      <c r="F140" s="75"/>
    </row>
    <row r="141" spans="6:6">
      <c r="F141" s="75"/>
    </row>
    <row r="142" spans="6:6">
      <c r="F142" s="75"/>
    </row>
  </sheetData>
  <mergeCells count="33">
    <mergeCell ref="D17:E17"/>
    <mergeCell ref="L4:L10"/>
    <mergeCell ref="I11:J11"/>
    <mergeCell ref="A12:F12"/>
    <mergeCell ref="B15:E15"/>
    <mergeCell ref="C16:E16"/>
    <mergeCell ref="D58:E58"/>
    <mergeCell ref="H21:H22"/>
    <mergeCell ref="I21:J22"/>
    <mergeCell ref="K21:K22"/>
    <mergeCell ref="L21:L22"/>
    <mergeCell ref="H23:H31"/>
    <mergeCell ref="I23:I31"/>
    <mergeCell ref="J23:J31"/>
    <mergeCell ref="K23:K31"/>
    <mergeCell ref="L23:L31"/>
    <mergeCell ref="D44:E44"/>
    <mergeCell ref="C46:E46"/>
    <mergeCell ref="D47:E47"/>
    <mergeCell ref="C49:E49"/>
    <mergeCell ref="D50:E50"/>
    <mergeCell ref="A81:E81"/>
    <mergeCell ref="C60:E60"/>
    <mergeCell ref="D61:E61"/>
    <mergeCell ref="D63:E63"/>
    <mergeCell ref="B68:E68"/>
    <mergeCell ref="C69:E69"/>
    <mergeCell ref="D70:E70"/>
    <mergeCell ref="D73:E73"/>
    <mergeCell ref="D75:E75"/>
    <mergeCell ref="C77:E77"/>
    <mergeCell ref="D78:E78"/>
    <mergeCell ref="A80:E80"/>
  </mergeCells>
  <pageMargins left="0.39370078740157483" right="0.23622047244094491" top="0.59055118110236227" bottom="0.59055118110236227" header="0.15748031496062992" footer="0.19685039370078741"/>
  <pageSetup paperSize="9" scale="77" orientation="portrait" r:id="rId1"/>
  <colBreaks count="1" manualBreakCount="1">
    <brk id="6" max="7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zoomScaleNormal="100" workbookViewId="0">
      <selection activeCell="F4" sqref="F4"/>
    </sheetView>
  </sheetViews>
  <sheetFormatPr defaultRowHeight="14.25"/>
  <cols>
    <col min="1" max="1" width="5.375" customWidth="1"/>
    <col min="2" max="2" width="6.375" customWidth="1"/>
    <col min="3" max="3" width="8.625" customWidth="1"/>
    <col min="4" max="4" width="6.625" customWidth="1"/>
    <col min="5" max="5" width="51.25" customWidth="1"/>
    <col min="6" max="6" width="13" customWidth="1"/>
    <col min="7" max="7" width="6.625" customWidth="1"/>
  </cols>
  <sheetData>
    <row r="1" spans="1:7" s="2" customFormat="1" ht="12.75">
      <c r="A1" s="1" t="s">
        <v>128</v>
      </c>
    </row>
    <row r="2" spans="1:7" s="2" customFormat="1" ht="12.75">
      <c r="A2" s="3" t="s">
        <v>129</v>
      </c>
    </row>
    <row r="3" spans="1:7" s="2" customFormat="1" ht="12.75">
      <c r="A3" s="3" t="s">
        <v>130</v>
      </c>
    </row>
    <row r="4" spans="1:7" ht="15">
      <c r="E4" s="4" t="s">
        <v>0</v>
      </c>
      <c r="F4" s="5" t="s">
        <v>200</v>
      </c>
      <c r="G4" s="103"/>
    </row>
    <row r="5" spans="1:7" ht="15">
      <c r="E5" s="4"/>
      <c r="F5" s="5"/>
      <c r="G5" s="103"/>
    </row>
    <row r="6" spans="1:7">
      <c r="A6" s="7"/>
      <c r="F6" s="8"/>
    </row>
    <row r="7" spans="1:7">
      <c r="B7" s="9"/>
      <c r="E7" s="1" t="s">
        <v>1</v>
      </c>
      <c r="F7" s="10"/>
    </row>
    <row r="8" spans="1:7">
      <c r="E8" s="1" t="s">
        <v>2</v>
      </c>
      <c r="F8" s="11"/>
    </row>
    <row r="9" spans="1:7">
      <c r="E9" s="3" t="s">
        <v>3</v>
      </c>
      <c r="F9" s="11"/>
    </row>
    <row r="10" spans="1:7">
      <c r="E10" s="3" t="s">
        <v>4</v>
      </c>
      <c r="F10" s="11"/>
    </row>
    <row r="12" spans="1:7" ht="19.5" customHeight="1">
      <c r="A12" s="223" t="s">
        <v>110</v>
      </c>
      <c r="B12" s="223"/>
      <c r="C12" s="223"/>
      <c r="D12" s="223"/>
      <c r="E12" s="223"/>
      <c r="F12" s="223"/>
      <c r="G12" s="133"/>
    </row>
    <row r="14" spans="1:7" ht="12.75" customHeight="1">
      <c r="A14" s="21" t="s">
        <v>10</v>
      </c>
      <c r="B14" s="21" t="s">
        <v>11</v>
      </c>
      <c r="C14" s="21" t="s">
        <v>12</v>
      </c>
      <c r="D14" s="21" t="s">
        <v>13</v>
      </c>
      <c r="E14" s="22" t="s">
        <v>14</v>
      </c>
      <c r="F14" s="21" t="s">
        <v>15</v>
      </c>
    </row>
    <row r="15" spans="1:7" s="26" customFormat="1" ht="11.1" customHeight="1">
      <c r="A15" s="23">
        <v>801</v>
      </c>
      <c r="B15" s="237" t="s">
        <v>17</v>
      </c>
      <c r="C15" s="233"/>
      <c r="D15" s="233"/>
      <c r="E15" s="234"/>
      <c r="F15" s="25">
        <f>F16+F47+F50</f>
        <v>2034976</v>
      </c>
    </row>
    <row r="16" spans="1:7" s="26" customFormat="1" ht="11.1" customHeight="1">
      <c r="A16" s="149"/>
      <c r="B16" s="96">
        <v>80104</v>
      </c>
      <c r="C16" s="166" t="s">
        <v>111</v>
      </c>
      <c r="D16" s="167"/>
      <c r="E16" s="128"/>
      <c r="F16" s="25">
        <f>F17+F45</f>
        <v>2029911</v>
      </c>
    </row>
    <row r="17" spans="1:6" ht="14.25" customHeight="1">
      <c r="A17" s="151"/>
      <c r="B17" s="105"/>
      <c r="C17" s="106" t="s">
        <v>112</v>
      </c>
      <c r="D17" s="291" t="s">
        <v>113</v>
      </c>
      <c r="E17" s="292"/>
      <c r="F17" s="30">
        <f>SUM(F18:F44)-F19</f>
        <v>1994711</v>
      </c>
    </row>
    <row r="18" spans="1:6" ht="11.1" customHeight="1">
      <c r="A18" s="151"/>
      <c r="B18" s="107"/>
      <c r="C18" s="108"/>
      <c r="D18" s="109">
        <v>3020</v>
      </c>
      <c r="E18" s="110" t="s">
        <v>21</v>
      </c>
      <c r="F18" s="111">
        <f>F19</f>
        <v>2850</v>
      </c>
    </row>
    <row r="19" spans="1:6" ht="11.1" customHeight="1">
      <c r="A19" s="151"/>
      <c r="B19" s="107"/>
      <c r="C19" s="112"/>
      <c r="D19" s="109"/>
      <c r="E19" s="113" t="s">
        <v>23</v>
      </c>
      <c r="F19" s="114">
        <v>2850</v>
      </c>
    </row>
    <row r="20" spans="1:6" ht="11.1" customHeight="1">
      <c r="A20" s="151"/>
      <c r="B20" s="107"/>
      <c r="C20" s="112"/>
      <c r="D20" s="109">
        <v>4010</v>
      </c>
      <c r="E20" s="110" t="s">
        <v>25</v>
      </c>
      <c r="F20" s="153">
        <v>1392966</v>
      </c>
    </row>
    <row r="21" spans="1:6" ht="11.1" customHeight="1">
      <c r="A21" s="151"/>
      <c r="B21" s="107"/>
      <c r="C21" s="112"/>
      <c r="D21" s="109">
        <v>4040</v>
      </c>
      <c r="E21" s="110" t="s">
        <v>26</v>
      </c>
      <c r="F21" s="153">
        <v>93300</v>
      </c>
    </row>
    <row r="22" spans="1:6" ht="11.1" customHeight="1">
      <c r="A22" s="151"/>
      <c r="B22" s="107"/>
      <c r="C22" s="112"/>
      <c r="D22" s="109">
        <v>4110</v>
      </c>
      <c r="E22" s="110" t="s">
        <v>29</v>
      </c>
      <c r="F22" s="153">
        <v>258757</v>
      </c>
    </row>
    <row r="23" spans="1:6" ht="11.1" customHeight="1">
      <c r="A23" s="151"/>
      <c r="B23" s="107"/>
      <c r="C23" s="112"/>
      <c r="D23" s="109">
        <v>4120</v>
      </c>
      <c r="E23" s="110" t="s">
        <v>9</v>
      </c>
      <c r="F23" s="153">
        <v>25078</v>
      </c>
    </row>
    <row r="24" spans="1:6" ht="11.1" customHeight="1">
      <c r="A24" s="151"/>
      <c r="B24" s="107"/>
      <c r="C24" s="112"/>
      <c r="D24" s="109">
        <v>4140</v>
      </c>
      <c r="E24" s="110" t="s">
        <v>31</v>
      </c>
      <c r="F24" s="153">
        <f>13500-5000-8500</f>
        <v>0</v>
      </c>
    </row>
    <row r="25" spans="1:6" ht="11.1" customHeight="1">
      <c r="A25" s="151"/>
      <c r="B25" s="107"/>
      <c r="C25" s="112"/>
      <c r="D25" s="109">
        <v>4210</v>
      </c>
      <c r="E25" s="110" t="s">
        <v>47</v>
      </c>
      <c r="F25" s="153">
        <v>13000</v>
      </c>
    </row>
    <row r="26" spans="1:6" ht="11.1" customHeight="1">
      <c r="A26" s="151"/>
      <c r="B26" s="107"/>
      <c r="C26" s="112"/>
      <c r="D26" s="109">
        <v>4220</v>
      </c>
      <c r="E26" s="110" t="s">
        <v>32</v>
      </c>
      <c r="F26" s="153">
        <v>9324</v>
      </c>
    </row>
    <row r="27" spans="1:6" ht="11.1" customHeight="1">
      <c r="A27" s="151"/>
      <c r="B27" s="107"/>
      <c r="C27" s="112"/>
      <c r="D27" s="109">
        <v>4240</v>
      </c>
      <c r="E27" s="110" t="s">
        <v>48</v>
      </c>
      <c r="F27" s="153">
        <v>2990</v>
      </c>
    </row>
    <row r="28" spans="1:6" ht="11.1" customHeight="1">
      <c r="A28" s="151"/>
      <c r="B28" s="107"/>
      <c r="C28" s="112"/>
      <c r="D28" s="115">
        <v>4260</v>
      </c>
      <c r="E28" s="144" t="s">
        <v>35</v>
      </c>
      <c r="F28" s="153">
        <v>64500</v>
      </c>
    </row>
    <row r="29" spans="1:6" ht="11.1" customHeight="1">
      <c r="A29" s="151"/>
      <c r="B29" s="107"/>
      <c r="C29" s="112"/>
      <c r="D29" s="115"/>
      <c r="E29" s="144" t="s">
        <v>34</v>
      </c>
      <c r="F29" s="153">
        <f>21110-21110</f>
        <v>0</v>
      </c>
    </row>
    <row r="30" spans="1:6" ht="11.1" customHeight="1">
      <c r="A30" s="151"/>
      <c r="B30" s="107"/>
      <c r="C30" s="112"/>
      <c r="D30" s="115"/>
      <c r="E30" s="144" t="s">
        <v>33</v>
      </c>
      <c r="F30" s="153">
        <v>13950</v>
      </c>
    </row>
    <row r="31" spans="1:6" ht="11.1" customHeight="1">
      <c r="A31" s="151"/>
      <c r="B31" s="107"/>
      <c r="C31" s="112"/>
      <c r="D31" s="115">
        <v>4280</v>
      </c>
      <c r="E31" s="144" t="s">
        <v>36</v>
      </c>
      <c r="F31" s="153">
        <v>2440</v>
      </c>
    </row>
    <row r="32" spans="1:6" ht="11.1" customHeight="1">
      <c r="A32" s="151"/>
      <c r="B32" s="107"/>
      <c r="C32" s="112"/>
      <c r="D32" s="115">
        <v>4300</v>
      </c>
      <c r="E32" s="144" t="s">
        <v>37</v>
      </c>
      <c r="F32" s="153">
        <v>25865</v>
      </c>
    </row>
    <row r="33" spans="1:6" ht="10.5" customHeight="1">
      <c r="A33" s="151"/>
      <c r="B33" s="107"/>
      <c r="C33" s="112"/>
      <c r="D33" s="115"/>
      <c r="E33" s="116" t="s">
        <v>38</v>
      </c>
      <c r="F33" s="153">
        <f>9400-3400</f>
        <v>6000</v>
      </c>
    </row>
    <row r="34" spans="1:6" ht="10.5" customHeight="1">
      <c r="A34" s="151"/>
      <c r="B34" s="107"/>
      <c r="C34" s="112"/>
      <c r="D34" s="115"/>
      <c r="E34" s="116" t="s">
        <v>92</v>
      </c>
      <c r="F34" s="153">
        <v>1350</v>
      </c>
    </row>
    <row r="35" spans="1:6" ht="12" customHeight="1">
      <c r="A35" s="151"/>
      <c r="B35" s="107"/>
      <c r="C35" s="112"/>
      <c r="D35" s="16">
        <v>4360</v>
      </c>
      <c r="E35" s="110" t="s">
        <v>95</v>
      </c>
      <c r="F35" s="18">
        <f>3260-760</f>
        <v>2500</v>
      </c>
    </row>
    <row r="36" spans="1:6" ht="12" customHeight="1">
      <c r="A36" s="151"/>
      <c r="B36" s="107"/>
      <c r="C36" s="112"/>
      <c r="D36" s="16"/>
      <c r="E36" s="110" t="s">
        <v>97</v>
      </c>
      <c r="F36" s="18">
        <f>1000-1000</f>
        <v>0</v>
      </c>
    </row>
    <row r="37" spans="1:6" ht="12" customHeight="1">
      <c r="A37" s="151"/>
      <c r="B37" s="107"/>
      <c r="C37" s="112"/>
      <c r="D37" s="16"/>
      <c r="E37" s="110" t="s">
        <v>39</v>
      </c>
      <c r="F37" s="18">
        <v>6765</v>
      </c>
    </row>
    <row r="38" spans="1:6" ht="12" customHeight="1">
      <c r="A38" s="151"/>
      <c r="B38" s="107"/>
      <c r="C38" s="112"/>
      <c r="D38" s="16">
        <v>4390</v>
      </c>
      <c r="E38" s="110" t="s">
        <v>119</v>
      </c>
      <c r="F38" s="18">
        <v>0</v>
      </c>
    </row>
    <row r="39" spans="1:6" ht="11.1" customHeight="1">
      <c r="A39" s="151"/>
      <c r="B39" s="107"/>
      <c r="C39" s="112"/>
      <c r="D39" s="109">
        <v>4400</v>
      </c>
      <c r="E39" s="110" t="s">
        <v>120</v>
      </c>
      <c r="F39" s="153">
        <v>0</v>
      </c>
    </row>
    <row r="40" spans="1:6" ht="11.1" customHeight="1">
      <c r="A40" s="151"/>
      <c r="B40" s="107"/>
      <c r="C40" s="112"/>
      <c r="D40" s="109">
        <v>4410</v>
      </c>
      <c r="E40" s="110" t="s">
        <v>41</v>
      </c>
      <c r="F40" s="153">
        <v>440</v>
      </c>
    </row>
    <row r="41" spans="1:6" ht="11.1" customHeight="1">
      <c r="A41" s="151"/>
      <c r="B41" s="107"/>
      <c r="C41" s="112"/>
      <c r="D41" s="109">
        <v>4430</v>
      </c>
      <c r="E41" s="110" t="s">
        <v>24</v>
      </c>
      <c r="F41" s="153">
        <v>0</v>
      </c>
    </row>
    <row r="42" spans="1:6" ht="11.1" customHeight="1">
      <c r="A42" s="151"/>
      <c r="B42" s="107"/>
      <c r="C42" s="112"/>
      <c r="D42" s="109">
        <v>4440</v>
      </c>
      <c r="E42" s="110" t="s">
        <v>42</v>
      </c>
      <c r="F42" s="153">
        <v>68312</v>
      </c>
    </row>
    <row r="43" spans="1:6" ht="11.1" customHeight="1">
      <c r="A43" s="151"/>
      <c r="B43" s="107"/>
      <c r="C43" s="112"/>
      <c r="D43" s="42">
        <v>4520</v>
      </c>
      <c r="E43" s="40" t="s">
        <v>43</v>
      </c>
      <c r="F43" s="153">
        <v>3024</v>
      </c>
    </row>
    <row r="44" spans="1:6" ht="11.1" customHeight="1">
      <c r="A44" s="151"/>
      <c r="B44" s="107"/>
      <c r="C44" s="112"/>
      <c r="D44" s="109">
        <v>4700</v>
      </c>
      <c r="E44" s="110" t="s">
        <v>122</v>
      </c>
      <c r="F44" s="153">
        <v>1300</v>
      </c>
    </row>
    <row r="45" spans="1:6" s="134" customFormat="1" ht="15" customHeight="1">
      <c r="A45" s="151"/>
      <c r="B45" s="107"/>
      <c r="C45" s="118" t="s">
        <v>44</v>
      </c>
      <c r="D45" s="241" t="s">
        <v>45</v>
      </c>
      <c r="E45" s="242"/>
      <c r="F45" s="30">
        <f>F46</f>
        <v>35200</v>
      </c>
    </row>
    <row r="46" spans="1:6" ht="13.5" customHeight="1">
      <c r="A46" s="151"/>
      <c r="B46" s="107"/>
      <c r="C46" s="108"/>
      <c r="D46" s="119">
        <v>4270</v>
      </c>
      <c r="E46" s="120" t="s">
        <v>49</v>
      </c>
      <c r="F46" s="153">
        <v>35200</v>
      </c>
    </row>
    <row r="47" spans="1:6" ht="14.25" customHeight="1">
      <c r="A47" s="44"/>
      <c r="B47" s="95">
        <v>80146</v>
      </c>
      <c r="C47" s="293" t="s">
        <v>50</v>
      </c>
      <c r="D47" s="294"/>
      <c r="E47" s="295"/>
      <c r="F47" s="25">
        <f>F48</f>
        <v>2680</v>
      </c>
    </row>
    <row r="48" spans="1:6" s="26" customFormat="1" ht="11.1" customHeight="1">
      <c r="A48" s="151"/>
      <c r="B48" s="107"/>
      <c r="C48" s="106" t="s">
        <v>51</v>
      </c>
      <c r="D48" s="286" t="s">
        <v>50</v>
      </c>
      <c r="E48" s="287"/>
      <c r="F48" s="30">
        <f>F49</f>
        <v>2680</v>
      </c>
    </row>
    <row r="49" spans="1:6" s="137" customFormat="1" ht="12.75" customHeight="1">
      <c r="A49" s="151"/>
      <c r="B49" s="107"/>
      <c r="C49" s="125"/>
      <c r="D49" s="109">
        <v>4700</v>
      </c>
      <c r="E49" s="110" t="s">
        <v>52</v>
      </c>
      <c r="F49" s="153">
        <v>2680</v>
      </c>
    </row>
    <row r="50" spans="1:6" s="137" customFormat="1" ht="12.75" customHeight="1">
      <c r="A50" s="151"/>
      <c r="B50" s="45">
        <v>80195</v>
      </c>
      <c r="C50" s="216" t="s">
        <v>57</v>
      </c>
      <c r="D50" s="216"/>
      <c r="E50" s="217"/>
      <c r="F50" s="25">
        <f>F51</f>
        <v>2385</v>
      </c>
    </row>
    <row r="51" spans="1:6" s="137" customFormat="1" ht="12.75" customHeight="1">
      <c r="A51" s="151"/>
      <c r="B51" s="121"/>
      <c r="C51" s="68" t="s">
        <v>58</v>
      </c>
      <c r="D51" s="218" t="s">
        <v>59</v>
      </c>
      <c r="E51" s="219"/>
      <c r="F51" s="30">
        <f>F52</f>
        <v>2385</v>
      </c>
    </row>
    <row r="52" spans="1:6" s="137" customFormat="1" ht="12.75" customHeight="1">
      <c r="A52" s="151"/>
      <c r="B52" s="121"/>
      <c r="C52" s="94"/>
      <c r="D52" s="56">
        <v>4440</v>
      </c>
      <c r="E52" s="57" t="s">
        <v>60</v>
      </c>
      <c r="F52" s="48">
        <v>2385</v>
      </c>
    </row>
    <row r="53" spans="1:6" ht="13.5" customHeight="1">
      <c r="A53" s="62">
        <v>854</v>
      </c>
      <c r="B53" s="288" t="s">
        <v>67</v>
      </c>
      <c r="C53" s="289"/>
      <c r="D53" s="289"/>
      <c r="E53" s="290"/>
      <c r="F53" s="25">
        <f>F60</f>
        <v>9000</v>
      </c>
    </row>
    <row r="54" spans="1:6" ht="15" customHeight="1">
      <c r="A54" s="149"/>
      <c r="B54" s="66">
        <v>85415</v>
      </c>
      <c r="C54" s="238" t="s">
        <v>94</v>
      </c>
      <c r="D54" s="239"/>
      <c r="E54" s="240"/>
      <c r="F54" s="25">
        <f>F60</f>
        <v>9000</v>
      </c>
    </row>
    <row r="55" spans="1:6" ht="12" customHeight="1">
      <c r="A55" s="159"/>
      <c r="B55" s="108"/>
      <c r="C55" s="122" t="s">
        <v>79</v>
      </c>
      <c r="D55" s="284" t="s">
        <v>80</v>
      </c>
      <c r="E55" s="285"/>
      <c r="F55" s="30">
        <v>0</v>
      </c>
    </row>
    <row r="56" spans="1:6" ht="10.5" customHeight="1">
      <c r="A56" s="159"/>
      <c r="B56" s="112"/>
      <c r="C56" s="125"/>
      <c r="D56" s="109">
        <v>3240</v>
      </c>
      <c r="E56" s="110" t="s">
        <v>81</v>
      </c>
      <c r="F56" s="65">
        <v>0</v>
      </c>
    </row>
    <row r="57" spans="1:6" ht="11.25" customHeight="1">
      <c r="A57" s="159"/>
      <c r="B57" s="112"/>
      <c r="C57" s="129" t="s">
        <v>69</v>
      </c>
      <c r="D57" s="284" t="s">
        <v>70</v>
      </c>
      <c r="E57" s="285"/>
      <c r="F57" s="30">
        <v>0</v>
      </c>
    </row>
    <row r="58" spans="1:6" ht="21" customHeight="1">
      <c r="A58" s="159"/>
      <c r="B58" s="112"/>
      <c r="C58" s="105"/>
      <c r="D58" s="42">
        <v>3240</v>
      </c>
      <c r="E58" s="110" t="s">
        <v>71</v>
      </c>
      <c r="F58" s="65">
        <v>0</v>
      </c>
    </row>
    <row r="59" spans="1:6" ht="11.1" customHeight="1">
      <c r="A59" s="159"/>
      <c r="B59" s="112"/>
      <c r="C59" s="124"/>
      <c r="D59" s="117">
        <v>3260</v>
      </c>
      <c r="E59" s="110" t="s">
        <v>91</v>
      </c>
      <c r="F59" s="65">
        <v>0</v>
      </c>
    </row>
    <row r="60" spans="1:6" ht="11.1" customHeight="1">
      <c r="A60" s="159"/>
      <c r="B60" s="112"/>
      <c r="C60" s="129" t="s">
        <v>72</v>
      </c>
      <c r="D60" s="284" t="s">
        <v>73</v>
      </c>
      <c r="E60" s="285"/>
      <c r="F60" s="30">
        <f>F61</f>
        <v>9000</v>
      </c>
    </row>
    <row r="61" spans="1:6" s="26" customFormat="1" ht="12" customHeight="1">
      <c r="A61" s="159"/>
      <c r="B61" s="112"/>
      <c r="C61" s="125"/>
      <c r="D61" s="109">
        <v>3260</v>
      </c>
      <c r="E61" s="110" t="s">
        <v>74</v>
      </c>
      <c r="F61" s="65">
        <v>9000</v>
      </c>
    </row>
    <row r="62" spans="1:6" s="26" customFormat="1" ht="11.1" customHeight="1">
      <c r="A62" s="159"/>
      <c r="B62" s="112"/>
      <c r="C62" s="129" t="s">
        <v>75</v>
      </c>
      <c r="D62" s="286" t="s">
        <v>76</v>
      </c>
      <c r="E62" s="287"/>
      <c r="F62" s="30">
        <v>0</v>
      </c>
    </row>
    <row r="63" spans="1:6">
      <c r="A63" s="160"/>
      <c r="B63" s="123"/>
      <c r="C63" s="125"/>
      <c r="D63" s="109">
        <v>3260</v>
      </c>
      <c r="E63" s="110" t="s">
        <v>77</v>
      </c>
      <c r="F63" s="65">
        <v>0</v>
      </c>
    </row>
    <row r="64" spans="1:6">
      <c r="A64" s="237" t="s">
        <v>82</v>
      </c>
      <c r="B64" s="233"/>
      <c r="C64" s="233"/>
      <c r="D64" s="233"/>
      <c r="E64" s="234"/>
      <c r="F64" s="25">
        <f>F15+F53</f>
        <v>2043976</v>
      </c>
    </row>
    <row r="65" spans="1:6">
      <c r="A65" s="130"/>
      <c r="B65" s="130"/>
      <c r="C65" s="130"/>
      <c r="D65" s="130"/>
      <c r="E65" s="130"/>
      <c r="F65" s="89"/>
    </row>
    <row r="66" spans="1:6">
      <c r="A66" s="130"/>
      <c r="B66" s="130"/>
      <c r="C66" s="130"/>
      <c r="D66" s="130"/>
      <c r="E66" s="130"/>
      <c r="F66" s="89"/>
    </row>
    <row r="67" spans="1:6">
      <c r="F67" s="75"/>
    </row>
    <row r="68" spans="1:6">
      <c r="F68" s="75"/>
    </row>
    <row r="69" spans="1:6">
      <c r="F69" s="75"/>
    </row>
    <row r="70" spans="1:6">
      <c r="F70" s="75"/>
    </row>
    <row r="71" spans="1:6">
      <c r="F71" s="75"/>
    </row>
    <row r="72" spans="1:6">
      <c r="F72" s="75"/>
    </row>
    <row r="73" spans="1:6">
      <c r="F73" s="75"/>
    </row>
    <row r="74" spans="1:6">
      <c r="F74" s="75"/>
    </row>
    <row r="75" spans="1:6">
      <c r="F75" s="75"/>
    </row>
    <row r="76" spans="1:6">
      <c r="F76" s="75"/>
    </row>
    <row r="77" spans="1:6">
      <c r="F77" s="75"/>
    </row>
    <row r="78" spans="1:6">
      <c r="F78" s="75"/>
    </row>
    <row r="79" spans="1:6">
      <c r="F79" s="75"/>
    </row>
    <row r="80" spans="1:6">
      <c r="F80" s="75"/>
    </row>
    <row r="81" spans="6:6">
      <c r="F81" s="75"/>
    </row>
    <row r="82" spans="6:6">
      <c r="F82" s="75"/>
    </row>
    <row r="83" spans="6:6">
      <c r="F83" s="75"/>
    </row>
    <row r="84" spans="6:6">
      <c r="F84" s="75"/>
    </row>
    <row r="85" spans="6:6">
      <c r="F85" s="75"/>
    </row>
    <row r="86" spans="6:6">
      <c r="F86" s="75"/>
    </row>
    <row r="87" spans="6:6">
      <c r="F87" s="75"/>
    </row>
    <row r="88" spans="6:6">
      <c r="F88" s="75"/>
    </row>
    <row r="89" spans="6:6">
      <c r="F89" s="75"/>
    </row>
    <row r="90" spans="6:6">
      <c r="F90" s="75"/>
    </row>
    <row r="91" spans="6:6">
      <c r="F91" s="75"/>
    </row>
    <row r="92" spans="6:6">
      <c r="F92" s="75"/>
    </row>
    <row r="93" spans="6:6">
      <c r="F93" s="75"/>
    </row>
    <row r="94" spans="6:6">
      <c r="F94" s="75"/>
    </row>
    <row r="95" spans="6:6">
      <c r="F95" s="75"/>
    </row>
    <row r="96" spans="6:6">
      <c r="F96" s="75"/>
    </row>
    <row r="97" spans="6:6">
      <c r="F97" s="75"/>
    </row>
    <row r="98" spans="6:6">
      <c r="F98" s="75"/>
    </row>
    <row r="99" spans="6:6">
      <c r="F99" s="75"/>
    </row>
    <row r="100" spans="6:6">
      <c r="F100" s="75"/>
    </row>
    <row r="101" spans="6:6">
      <c r="F101" s="75"/>
    </row>
    <row r="102" spans="6:6">
      <c r="F102" s="75"/>
    </row>
    <row r="103" spans="6:6">
      <c r="F103" s="75"/>
    </row>
    <row r="104" spans="6:6">
      <c r="F104" s="75"/>
    </row>
    <row r="105" spans="6:6">
      <c r="F105" s="75"/>
    </row>
    <row r="106" spans="6:6">
      <c r="F106" s="75"/>
    </row>
    <row r="107" spans="6:6">
      <c r="F107" s="75"/>
    </row>
    <row r="108" spans="6:6">
      <c r="F108" s="75"/>
    </row>
    <row r="109" spans="6:6">
      <c r="F109" s="75"/>
    </row>
    <row r="110" spans="6:6">
      <c r="F110" s="75"/>
    </row>
    <row r="111" spans="6:6">
      <c r="F111" s="75"/>
    </row>
    <row r="112" spans="6:6">
      <c r="F112" s="75"/>
    </row>
    <row r="113" spans="6:6">
      <c r="F113" s="75"/>
    </row>
    <row r="114" spans="6:6">
      <c r="F114" s="75"/>
    </row>
    <row r="115" spans="6:6">
      <c r="F115" s="75"/>
    </row>
    <row r="116" spans="6:6">
      <c r="F116" s="75"/>
    </row>
    <row r="117" spans="6:6">
      <c r="F117" s="75"/>
    </row>
    <row r="118" spans="6:6">
      <c r="F118" s="75"/>
    </row>
    <row r="119" spans="6:6">
      <c r="F119" s="75"/>
    </row>
    <row r="120" spans="6:6">
      <c r="F120" s="75"/>
    </row>
    <row r="121" spans="6:6">
      <c r="F121" s="75"/>
    </row>
    <row r="122" spans="6:6">
      <c r="F122" s="75"/>
    </row>
    <row r="123" spans="6:6">
      <c r="F123" s="75"/>
    </row>
    <row r="124" spans="6:6">
      <c r="F124" s="75"/>
    </row>
    <row r="125" spans="6:6">
      <c r="F125" s="75"/>
    </row>
    <row r="126" spans="6:6">
      <c r="F126" s="75"/>
    </row>
    <row r="127" spans="6:6">
      <c r="F127" s="75"/>
    </row>
  </sheetData>
  <mergeCells count="15">
    <mergeCell ref="D48:E48"/>
    <mergeCell ref="A12:F12"/>
    <mergeCell ref="B15:E15"/>
    <mergeCell ref="D17:E17"/>
    <mergeCell ref="D45:E45"/>
    <mergeCell ref="C47:E47"/>
    <mergeCell ref="D60:E60"/>
    <mergeCell ref="D62:E62"/>
    <mergeCell ref="A64:E64"/>
    <mergeCell ref="C50:E50"/>
    <mergeCell ref="D51:E51"/>
    <mergeCell ref="B53:E53"/>
    <mergeCell ref="C54:E54"/>
    <mergeCell ref="D55:E55"/>
    <mergeCell ref="D57:E57"/>
  </mergeCells>
  <pageMargins left="0.39370078740157483" right="0.39370078740157483" top="0.39370078740157483" bottom="0.23622047244094491" header="0.15748031496062992" footer="0.19685039370078741"/>
  <pageSetup paperSize="9" scale="92" orientation="portrait" r:id="rId1"/>
  <rowBreaks count="1" manualBreakCount="1">
    <brk id="65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view="pageBreakPreview" zoomScale="130" zoomScaleNormal="100" zoomScaleSheetLayoutView="130" workbookViewId="0">
      <selection activeCell="F4" sqref="F4"/>
    </sheetView>
  </sheetViews>
  <sheetFormatPr defaultRowHeight="14.25"/>
  <cols>
    <col min="1" max="1" width="5.375" customWidth="1"/>
    <col min="2" max="2" width="6.625" customWidth="1"/>
    <col min="3" max="3" width="11.125" customWidth="1"/>
    <col min="4" max="4" width="6.625" customWidth="1"/>
    <col min="5" max="5" width="50.875" customWidth="1"/>
    <col min="6" max="6" width="15.375" customWidth="1"/>
    <col min="7" max="7" width="6.625" customWidth="1"/>
  </cols>
  <sheetData>
    <row r="1" spans="1:9" s="2" customFormat="1" ht="12.75">
      <c r="A1" s="1" t="s">
        <v>107</v>
      </c>
    </row>
    <row r="2" spans="1:9" s="2" customFormat="1" ht="12.75">
      <c r="A2" s="3" t="s">
        <v>108</v>
      </c>
    </row>
    <row r="3" spans="1:9" s="2" customFormat="1" ht="12.75">
      <c r="A3" s="3" t="s">
        <v>109</v>
      </c>
    </row>
    <row r="4" spans="1:9" ht="15">
      <c r="E4" s="4" t="s">
        <v>0</v>
      </c>
      <c r="F4" s="5" t="s">
        <v>200</v>
      </c>
      <c r="G4" s="103"/>
    </row>
    <row r="5" spans="1:9" ht="7.5" customHeight="1">
      <c r="E5" s="4"/>
      <c r="F5" s="5"/>
      <c r="G5" s="103"/>
    </row>
    <row r="6" spans="1:9">
      <c r="A6" s="7"/>
      <c r="F6" s="8"/>
    </row>
    <row r="7" spans="1:9">
      <c r="B7" s="9"/>
      <c r="E7" s="1" t="s">
        <v>1</v>
      </c>
      <c r="F7" s="10"/>
    </row>
    <row r="8" spans="1:9">
      <c r="E8" s="1" t="s">
        <v>2</v>
      </c>
      <c r="F8" s="11"/>
    </row>
    <row r="9" spans="1:9">
      <c r="E9" s="3" t="s">
        <v>3</v>
      </c>
      <c r="F9" s="11"/>
    </row>
    <row r="10" spans="1:9">
      <c r="E10" s="3" t="s">
        <v>4</v>
      </c>
      <c r="F10" s="11"/>
    </row>
    <row r="11" spans="1:9" ht="9" customHeight="1"/>
    <row r="12" spans="1:9" ht="19.5" customHeight="1">
      <c r="A12" s="223" t="s">
        <v>110</v>
      </c>
      <c r="B12" s="223"/>
      <c r="C12" s="223"/>
      <c r="D12" s="223"/>
      <c r="E12" s="223"/>
      <c r="F12" s="223"/>
      <c r="G12" s="133"/>
    </row>
    <row r="13" spans="1:9" ht="6.75" customHeight="1"/>
    <row r="14" spans="1:9" ht="12.6" customHeight="1">
      <c r="A14" s="21" t="s">
        <v>10</v>
      </c>
      <c r="B14" s="21" t="s">
        <v>11</v>
      </c>
      <c r="C14" s="21" t="s">
        <v>12</v>
      </c>
      <c r="D14" s="21" t="s">
        <v>13</v>
      </c>
      <c r="E14" s="22" t="s">
        <v>14</v>
      </c>
      <c r="F14" s="21" t="s">
        <v>15</v>
      </c>
    </row>
    <row r="15" spans="1:9" s="26" customFormat="1" ht="12.6" customHeight="1">
      <c r="A15" s="23">
        <v>801</v>
      </c>
      <c r="B15" s="225" t="s">
        <v>17</v>
      </c>
      <c r="C15" s="221"/>
      <c r="D15" s="221"/>
      <c r="E15" s="222"/>
      <c r="F15" s="146">
        <f>F16+F49+F52</f>
        <v>1464566</v>
      </c>
      <c r="I15" s="148"/>
    </row>
    <row r="16" spans="1:9" s="26" customFormat="1" ht="12.6" customHeight="1">
      <c r="A16" s="149"/>
      <c r="B16" s="150">
        <v>80104</v>
      </c>
      <c r="C16" s="238" t="s">
        <v>111</v>
      </c>
      <c r="D16" s="239"/>
      <c r="E16" s="240"/>
      <c r="F16" s="146">
        <f>F17+F47</f>
        <v>1456043</v>
      </c>
      <c r="I16" s="148"/>
    </row>
    <row r="17" spans="1:9" ht="12.6" customHeight="1">
      <c r="A17" s="151"/>
      <c r="B17" s="105"/>
      <c r="C17" s="100" t="s">
        <v>112</v>
      </c>
      <c r="D17" s="228" t="s">
        <v>113</v>
      </c>
      <c r="E17" s="229"/>
      <c r="F17" s="152">
        <f>SUM(F18:F46)-F19</f>
        <v>1450093</v>
      </c>
      <c r="I17" s="148"/>
    </row>
    <row r="18" spans="1:9" ht="12.6" customHeight="1">
      <c r="A18" s="151"/>
      <c r="B18" s="107"/>
      <c r="C18" s="108"/>
      <c r="D18" s="43">
        <v>3020</v>
      </c>
      <c r="E18" s="97" t="s">
        <v>21</v>
      </c>
      <c r="F18" s="153">
        <f>F19</f>
        <v>2540</v>
      </c>
      <c r="I18" s="148"/>
    </row>
    <row r="19" spans="1:9" ht="12.6" customHeight="1">
      <c r="A19" s="151"/>
      <c r="B19" s="107"/>
      <c r="C19" s="112"/>
      <c r="D19" s="43"/>
      <c r="E19" s="140" t="s">
        <v>23</v>
      </c>
      <c r="F19" s="154">
        <v>2540</v>
      </c>
      <c r="I19" s="148"/>
    </row>
    <row r="20" spans="1:9" ht="12.6" customHeight="1">
      <c r="A20" s="151"/>
      <c r="B20" s="107"/>
      <c r="C20" s="112"/>
      <c r="D20" s="43">
        <v>4010</v>
      </c>
      <c r="E20" s="97" t="s">
        <v>25</v>
      </c>
      <c r="F20" s="153">
        <v>1023696</v>
      </c>
      <c r="I20" s="148"/>
    </row>
    <row r="21" spans="1:9" ht="12.6" customHeight="1">
      <c r="A21" s="151"/>
      <c r="B21" s="107"/>
      <c r="C21" s="112"/>
      <c r="D21" s="43">
        <v>4040</v>
      </c>
      <c r="E21" s="97" t="s">
        <v>26</v>
      </c>
      <c r="F21" s="153">
        <v>74901</v>
      </c>
      <c r="I21" s="148"/>
    </row>
    <row r="22" spans="1:9" ht="12.6" customHeight="1">
      <c r="A22" s="151"/>
      <c r="B22" s="107"/>
      <c r="C22" s="112"/>
      <c r="D22" s="43">
        <v>4110</v>
      </c>
      <c r="E22" s="97" t="s">
        <v>29</v>
      </c>
      <c r="F22" s="153">
        <v>190093</v>
      </c>
      <c r="I22" s="148"/>
    </row>
    <row r="23" spans="1:9" ht="12.6" customHeight="1">
      <c r="A23" s="151"/>
      <c r="B23" s="107"/>
      <c r="C23" s="112"/>
      <c r="D23" s="43">
        <v>4120</v>
      </c>
      <c r="E23" s="97" t="s">
        <v>9</v>
      </c>
      <c r="F23" s="153">
        <v>15092</v>
      </c>
      <c r="I23" s="148"/>
    </row>
    <row r="24" spans="1:9" ht="12.6" customHeight="1">
      <c r="A24" s="151"/>
      <c r="B24" s="107"/>
      <c r="C24" s="112"/>
      <c r="D24" s="43">
        <v>4140</v>
      </c>
      <c r="E24" s="97" t="s">
        <v>31</v>
      </c>
      <c r="F24" s="153">
        <v>0</v>
      </c>
      <c r="I24" s="148"/>
    </row>
    <row r="25" spans="1:9" ht="12.6" customHeight="1">
      <c r="A25" s="151"/>
      <c r="B25" s="107"/>
      <c r="C25" s="112"/>
      <c r="D25" s="43">
        <v>4210</v>
      </c>
      <c r="E25" s="97" t="s">
        <v>18</v>
      </c>
      <c r="F25" s="153">
        <v>11954</v>
      </c>
      <c r="I25" s="148"/>
    </row>
    <row r="26" spans="1:9" ht="12.6" customHeight="1">
      <c r="A26" s="151"/>
      <c r="B26" s="107"/>
      <c r="C26" s="112"/>
      <c r="D26" s="43">
        <v>4220</v>
      </c>
      <c r="E26" s="97" t="s">
        <v>32</v>
      </c>
      <c r="F26" s="153">
        <v>322</v>
      </c>
      <c r="I26" s="148"/>
    </row>
    <row r="27" spans="1:9" ht="12.6" customHeight="1">
      <c r="A27" s="151"/>
      <c r="B27" s="107"/>
      <c r="C27" s="112"/>
      <c r="D27" s="43">
        <v>4240</v>
      </c>
      <c r="E27" s="97" t="s">
        <v>48</v>
      </c>
      <c r="F27" s="153">
        <v>2140</v>
      </c>
      <c r="I27" s="148"/>
    </row>
    <row r="28" spans="1:9" ht="12.6" customHeight="1">
      <c r="A28" s="151"/>
      <c r="B28" s="107"/>
      <c r="C28" s="112"/>
      <c r="D28" s="16">
        <v>4260</v>
      </c>
      <c r="E28" s="97" t="s">
        <v>86</v>
      </c>
      <c r="F28" s="153">
        <v>600</v>
      </c>
      <c r="I28" s="148"/>
    </row>
    <row r="29" spans="1:9" ht="12.6" customHeight="1">
      <c r="A29" s="151"/>
      <c r="B29" s="107"/>
      <c r="C29" s="112"/>
      <c r="D29" s="272"/>
      <c r="E29" s="97" t="s">
        <v>114</v>
      </c>
      <c r="F29" s="153">
        <v>0</v>
      </c>
      <c r="I29" s="148"/>
    </row>
    <row r="30" spans="1:9" ht="12.6" customHeight="1">
      <c r="A30" s="151"/>
      <c r="B30" s="107"/>
      <c r="C30" s="112"/>
      <c r="D30" s="273"/>
      <c r="E30" s="97" t="s">
        <v>115</v>
      </c>
      <c r="F30" s="153">
        <v>49400</v>
      </c>
      <c r="I30" s="148"/>
    </row>
    <row r="31" spans="1:9" ht="12.6" customHeight="1">
      <c r="A31" s="151"/>
      <c r="B31" s="107"/>
      <c r="C31" s="112"/>
      <c r="D31" s="16">
        <v>4280</v>
      </c>
      <c r="E31" s="97" t="s">
        <v>36</v>
      </c>
      <c r="F31" s="153">
        <v>2440</v>
      </c>
      <c r="I31" s="148"/>
    </row>
    <row r="32" spans="1:9" ht="12.6" customHeight="1">
      <c r="A32" s="151"/>
      <c r="B32" s="107"/>
      <c r="C32" s="112"/>
      <c r="D32" s="16">
        <v>4300</v>
      </c>
      <c r="E32" s="97" t="s">
        <v>37</v>
      </c>
      <c r="F32" s="155">
        <v>9955</v>
      </c>
      <c r="I32" s="148"/>
    </row>
    <row r="33" spans="1:9" ht="12.6" customHeight="1">
      <c r="A33" s="151"/>
      <c r="B33" s="107"/>
      <c r="C33" s="112"/>
      <c r="D33" s="272"/>
      <c r="E33" s="97" t="s">
        <v>53</v>
      </c>
      <c r="F33" s="155">
        <v>1000</v>
      </c>
      <c r="I33" s="148"/>
    </row>
    <row r="34" spans="1:9" ht="12.6" customHeight="1">
      <c r="A34" s="151"/>
      <c r="B34" s="107"/>
      <c r="C34" s="112"/>
      <c r="D34" s="274"/>
      <c r="E34" s="97" t="s">
        <v>103</v>
      </c>
      <c r="F34" s="155">
        <v>0</v>
      </c>
      <c r="I34" s="148"/>
    </row>
    <row r="35" spans="1:9" ht="12.6" customHeight="1">
      <c r="A35" s="151"/>
      <c r="B35" s="107"/>
      <c r="C35" s="112"/>
      <c r="D35" s="273"/>
      <c r="E35" s="97" t="s">
        <v>38</v>
      </c>
      <c r="F35" s="155">
        <v>7000</v>
      </c>
      <c r="I35" s="148"/>
    </row>
    <row r="36" spans="1:9" ht="12.6" customHeight="1">
      <c r="A36" s="151"/>
      <c r="B36" s="107"/>
      <c r="C36" s="112"/>
      <c r="D36" s="16">
        <v>4360</v>
      </c>
      <c r="E36" s="97" t="s">
        <v>116</v>
      </c>
      <c r="F36" s="155">
        <f>6765</f>
        <v>6765</v>
      </c>
      <c r="I36" s="148"/>
    </row>
    <row r="37" spans="1:9" ht="12.6" customHeight="1">
      <c r="A37" s="151"/>
      <c r="B37" s="107"/>
      <c r="C37" s="112"/>
      <c r="D37" s="272"/>
      <c r="E37" s="97" t="s">
        <v>117</v>
      </c>
      <c r="F37" s="155">
        <v>0</v>
      </c>
      <c r="I37" s="148"/>
    </row>
    <row r="38" spans="1:9" ht="12.6" customHeight="1">
      <c r="A38" s="151"/>
      <c r="B38" s="107"/>
      <c r="C38" s="112"/>
      <c r="D38" s="273"/>
      <c r="E38" s="97" t="s">
        <v>118</v>
      </c>
      <c r="F38" s="155">
        <v>3600</v>
      </c>
      <c r="I38" s="148"/>
    </row>
    <row r="39" spans="1:9" ht="12.6" customHeight="1">
      <c r="A39" s="151"/>
      <c r="B39" s="107"/>
      <c r="C39" s="112"/>
      <c r="D39" s="16">
        <v>4390</v>
      </c>
      <c r="E39" s="97" t="s">
        <v>119</v>
      </c>
      <c r="F39" s="18">
        <v>0</v>
      </c>
      <c r="I39" s="148"/>
    </row>
    <row r="40" spans="1:9" ht="12.6" customHeight="1">
      <c r="A40" s="151"/>
      <c r="B40" s="107"/>
      <c r="C40" s="112"/>
      <c r="D40" s="43">
        <v>4400</v>
      </c>
      <c r="E40" s="97" t="s">
        <v>120</v>
      </c>
      <c r="F40" s="153">
        <v>0</v>
      </c>
      <c r="I40" s="148"/>
    </row>
    <row r="41" spans="1:9" ht="12.6" customHeight="1">
      <c r="A41" s="151"/>
      <c r="B41" s="107"/>
      <c r="C41" s="112"/>
      <c r="D41" s="43">
        <v>4410</v>
      </c>
      <c r="E41" s="97" t="s">
        <v>41</v>
      </c>
      <c r="F41" s="153">
        <v>0</v>
      </c>
      <c r="I41" s="148"/>
    </row>
    <row r="42" spans="1:9" ht="12.6" customHeight="1">
      <c r="A42" s="151"/>
      <c r="B42" s="107"/>
      <c r="C42" s="112"/>
      <c r="D42" s="43">
        <v>4430</v>
      </c>
      <c r="E42" s="97" t="s">
        <v>24</v>
      </c>
      <c r="F42" s="153">
        <v>0</v>
      </c>
      <c r="I42" s="148"/>
    </row>
    <row r="43" spans="1:9" ht="12.6" customHeight="1">
      <c r="A43" s="151"/>
      <c r="B43" s="107"/>
      <c r="C43" s="112"/>
      <c r="D43" s="43">
        <v>4440</v>
      </c>
      <c r="E43" s="97" t="s">
        <v>42</v>
      </c>
      <c r="F43" s="153">
        <v>47315</v>
      </c>
      <c r="I43" s="148"/>
    </row>
    <row r="44" spans="1:9" ht="12.6" customHeight="1">
      <c r="A44" s="151"/>
      <c r="B44" s="107"/>
      <c r="C44" s="112"/>
      <c r="D44" s="42">
        <v>4520</v>
      </c>
      <c r="E44" s="97" t="s">
        <v>43</v>
      </c>
      <c r="F44" s="153">
        <v>1080</v>
      </c>
      <c r="I44" s="148"/>
    </row>
    <row r="45" spans="1:9" ht="12.6" customHeight="1">
      <c r="A45" s="151"/>
      <c r="B45" s="107"/>
      <c r="C45" s="112"/>
      <c r="D45" s="42">
        <v>4610</v>
      </c>
      <c r="E45" s="97" t="s">
        <v>121</v>
      </c>
      <c r="F45" s="153">
        <v>0</v>
      </c>
      <c r="I45" s="148"/>
    </row>
    <row r="46" spans="1:9" ht="12.6" customHeight="1">
      <c r="A46" s="151"/>
      <c r="B46" s="107"/>
      <c r="C46" s="112"/>
      <c r="D46" s="43">
        <v>4700</v>
      </c>
      <c r="E46" s="97" t="s">
        <v>122</v>
      </c>
      <c r="F46" s="153">
        <v>200</v>
      </c>
      <c r="I46" s="148"/>
    </row>
    <row r="47" spans="1:9" ht="12.6" customHeight="1">
      <c r="A47" s="151"/>
      <c r="B47" s="107"/>
      <c r="C47" s="56" t="s">
        <v>44</v>
      </c>
      <c r="D47" s="241" t="s">
        <v>45</v>
      </c>
      <c r="E47" s="242"/>
      <c r="F47" s="152">
        <f>F48</f>
        <v>5950</v>
      </c>
      <c r="I47" s="148"/>
    </row>
    <row r="48" spans="1:9" ht="12.6" customHeight="1">
      <c r="A48" s="151"/>
      <c r="B48" s="107"/>
      <c r="C48" s="108"/>
      <c r="D48" s="87">
        <v>4270</v>
      </c>
      <c r="E48" s="143" t="s">
        <v>49</v>
      </c>
      <c r="F48" s="153">
        <v>5950</v>
      </c>
      <c r="I48" s="148"/>
    </row>
    <row r="49" spans="1:9" ht="12.6" customHeight="1">
      <c r="A49" s="156"/>
      <c r="B49" s="145">
        <v>80146</v>
      </c>
      <c r="C49" s="243" t="s">
        <v>50</v>
      </c>
      <c r="D49" s="244"/>
      <c r="E49" s="245"/>
      <c r="F49" s="146">
        <f>F50</f>
        <v>1768</v>
      </c>
      <c r="I49" s="148"/>
    </row>
    <row r="50" spans="1:9" ht="12.6" customHeight="1">
      <c r="A50" s="151"/>
      <c r="B50" s="107"/>
      <c r="C50" s="56" t="s">
        <v>51</v>
      </c>
      <c r="D50" s="228" t="s">
        <v>50</v>
      </c>
      <c r="E50" s="229"/>
      <c r="F50" s="152">
        <f>SUM(F51:F51)</f>
        <v>1768</v>
      </c>
      <c r="I50" s="148"/>
    </row>
    <row r="51" spans="1:9" ht="12.6" customHeight="1">
      <c r="A51" s="151"/>
      <c r="B51" s="107"/>
      <c r="C51" s="125"/>
      <c r="D51" s="43">
        <v>4700</v>
      </c>
      <c r="E51" s="143" t="s">
        <v>52</v>
      </c>
      <c r="F51" s="153">
        <v>1768</v>
      </c>
      <c r="I51" s="148"/>
    </row>
    <row r="52" spans="1:9" ht="12.6" customHeight="1">
      <c r="A52" s="151"/>
      <c r="B52" s="23">
        <v>80195</v>
      </c>
      <c r="C52" s="216" t="s">
        <v>57</v>
      </c>
      <c r="D52" s="216"/>
      <c r="E52" s="217"/>
      <c r="F52" s="146">
        <f>F53+F55</f>
        <v>6755</v>
      </c>
      <c r="I52" s="148"/>
    </row>
    <row r="53" spans="1:9" ht="12.6" customHeight="1">
      <c r="A53" s="151"/>
      <c r="B53" s="32"/>
      <c r="C53" s="56" t="s">
        <v>58</v>
      </c>
      <c r="D53" s="218" t="s">
        <v>59</v>
      </c>
      <c r="E53" s="219"/>
      <c r="F53" s="152">
        <f>F54</f>
        <v>6755</v>
      </c>
      <c r="I53" s="148"/>
    </row>
    <row r="54" spans="1:9" ht="12.6" customHeight="1">
      <c r="A54" s="151"/>
      <c r="B54" s="35"/>
      <c r="C54" s="61"/>
      <c r="D54" s="56">
        <v>4440</v>
      </c>
      <c r="E54" s="57" t="s">
        <v>60</v>
      </c>
      <c r="F54" s="65">
        <v>6755</v>
      </c>
      <c r="I54" s="148"/>
    </row>
    <row r="55" spans="1:9" ht="12.6" customHeight="1">
      <c r="A55" s="151"/>
      <c r="B55" s="157"/>
      <c r="C55" s="141" t="s">
        <v>61</v>
      </c>
      <c r="D55" s="214" t="s">
        <v>62</v>
      </c>
      <c r="E55" s="215"/>
      <c r="F55" s="152">
        <f>F56+F57+F58</f>
        <v>0</v>
      </c>
      <c r="I55" s="148"/>
    </row>
    <row r="56" spans="1:9" ht="12.6" customHeight="1">
      <c r="A56" s="151"/>
      <c r="B56" s="157"/>
      <c r="C56" s="158"/>
      <c r="D56" s="16">
        <v>4010</v>
      </c>
      <c r="E56" s="97" t="s">
        <v>25</v>
      </c>
      <c r="F56" s="65">
        <v>0</v>
      </c>
      <c r="I56" s="148"/>
    </row>
    <row r="57" spans="1:9" ht="12.6" customHeight="1">
      <c r="A57" s="151"/>
      <c r="B57" s="157"/>
      <c r="C57" s="60"/>
      <c r="D57" s="16">
        <v>4110</v>
      </c>
      <c r="E57" s="97" t="s">
        <v>29</v>
      </c>
      <c r="F57" s="65">
        <v>0</v>
      </c>
      <c r="I57" s="148"/>
    </row>
    <row r="58" spans="1:9" ht="12.6" customHeight="1">
      <c r="A58" s="151"/>
      <c r="B58" s="157"/>
      <c r="C58" s="61"/>
      <c r="D58" s="16">
        <v>4120</v>
      </c>
      <c r="E58" s="97" t="s">
        <v>9</v>
      </c>
      <c r="F58" s="65">
        <v>0</v>
      </c>
      <c r="I58" s="148"/>
    </row>
    <row r="59" spans="1:9" ht="12.6" customHeight="1">
      <c r="A59" s="23">
        <v>854</v>
      </c>
      <c r="B59" s="225" t="s">
        <v>67</v>
      </c>
      <c r="C59" s="221"/>
      <c r="D59" s="221"/>
      <c r="E59" s="222"/>
      <c r="F59" s="146">
        <f>F60+F68</f>
        <v>0</v>
      </c>
      <c r="I59" s="148"/>
    </row>
    <row r="60" spans="1:9" ht="12.6" customHeight="1">
      <c r="A60" s="156"/>
      <c r="B60" s="145">
        <v>85415</v>
      </c>
      <c r="C60" s="269" t="s">
        <v>68</v>
      </c>
      <c r="D60" s="269"/>
      <c r="E60" s="238"/>
      <c r="F60" s="146">
        <f>F61+F64+F66</f>
        <v>0</v>
      </c>
      <c r="I60" s="148"/>
    </row>
    <row r="61" spans="1:9" ht="12.6" customHeight="1">
      <c r="A61" s="159"/>
      <c r="B61" s="112"/>
      <c r="C61" s="56" t="s">
        <v>69</v>
      </c>
      <c r="D61" s="242" t="s">
        <v>70</v>
      </c>
      <c r="E61" s="241"/>
      <c r="F61" s="152">
        <f>F62+F63</f>
        <v>0</v>
      </c>
      <c r="I61" s="148"/>
    </row>
    <row r="62" spans="1:9" ht="24" customHeight="1">
      <c r="A62" s="159"/>
      <c r="B62" s="112"/>
      <c r="C62" s="105"/>
      <c r="D62" s="43">
        <v>3240</v>
      </c>
      <c r="E62" s="97" t="s">
        <v>71</v>
      </c>
      <c r="F62" s="65">
        <v>0</v>
      </c>
      <c r="I62" s="148"/>
    </row>
    <row r="63" spans="1:9" ht="12.6" customHeight="1">
      <c r="A63" s="159"/>
      <c r="B63" s="112"/>
      <c r="C63" s="124"/>
      <c r="D63" s="43">
        <v>3260</v>
      </c>
      <c r="E63" s="97" t="s">
        <v>91</v>
      </c>
      <c r="F63" s="65">
        <v>0</v>
      </c>
      <c r="I63" s="148"/>
    </row>
    <row r="64" spans="1:9" ht="12.6" customHeight="1">
      <c r="A64" s="159"/>
      <c r="B64" s="112"/>
      <c r="C64" s="56" t="s">
        <v>72</v>
      </c>
      <c r="D64" s="242" t="s">
        <v>73</v>
      </c>
      <c r="E64" s="241"/>
      <c r="F64" s="152">
        <f>F65</f>
        <v>0</v>
      </c>
      <c r="I64" s="148"/>
    </row>
    <row r="65" spans="1:9" ht="24" customHeight="1">
      <c r="A65" s="159"/>
      <c r="B65" s="107"/>
      <c r="C65" s="136"/>
      <c r="D65" s="43">
        <v>3260</v>
      </c>
      <c r="E65" s="97" t="s">
        <v>123</v>
      </c>
      <c r="F65" s="65">
        <v>0</v>
      </c>
      <c r="I65" s="148"/>
    </row>
    <row r="66" spans="1:9" ht="23.25" customHeight="1">
      <c r="A66" s="159"/>
      <c r="B66" s="107"/>
      <c r="C66" s="56" t="s">
        <v>75</v>
      </c>
      <c r="D66" s="229" t="s">
        <v>76</v>
      </c>
      <c r="E66" s="228"/>
      <c r="F66" s="152">
        <f>F67</f>
        <v>0</v>
      </c>
      <c r="I66" s="148"/>
    </row>
    <row r="67" spans="1:9" s="26" customFormat="1" ht="12.6" customHeight="1">
      <c r="A67" s="159"/>
      <c r="B67" s="107"/>
      <c r="C67" s="136"/>
      <c r="D67" s="43">
        <v>3260</v>
      </c>
      <c r="E67" s="97" t="s">
        <v>77</v>
      </c>
      <c r="F67" s="65">
        <v>0</v>
      </c>
      <c r="I67" s="148"/>
    </row>
    <row r="68" spans="1:9" s="63" customFormat="1" ht="12.6" customHeight="1">
      <c r="A68" s="159"/>
      <c r="B68" s="145">
        <v>85416</v>
      </c>
      <c r="C68" s="269" t="s">
        <v>78</v>
      </c>
      <c r="D68" s="269"/>
      <c r="E68" s="238"/>
      <c r="F68" s="146">
        <f>F69</f>
        <v>0</v>
      </c>
      <c r="I68" s="148"/>
    </row>
    <row r="69" spans="1:9" ht="12.6" customHeight="1">
      <c r="A69" s="159"/>
      <c r="B69" s="108"/>
      <c r="C69" s="56" t="s">
        <v>79</v>
      </c>
      <c r="D69" s="242" t="s">
        <v>80</v>
      </c>
      <c r="E69" s="241"/>
      <c r="F69" s="65">
        <f>F70</f>
        <v>0</v>
      </c>
      <c r="I69" s="148"/>
    </row>
    <row r="70" spans="1:9" ht="12.6" customHeight="1">
      <c r="A70" s="160"/>
      <c r="B70" s="112"/>
      <c r="C70" s="125"/>
      <c r="D70" s="43">
        <v>3240</v>
      </c>
      <c r="E70" s="143" t="s">
        <v>81</v>
      </c>
      <c r="F70" s="65"/>
      <c r="I70" s="148"/>
    </row>
    <row r="71" spans="1:9" s="80" customFormat="1" ht="12.6" customHeight="1">
      <c r="A71" s="225" t="s">
        <v>82</v>
      </c>
      <c r="B71" s="221"/>
      <c r="C71" s="221"/>
      <c r="D71" s="221"/>
      <c r="E71" s="222"/>
      <c r="F71" s="146">
        <f>F15+F59</f>
        <v>1464566</v>
      </c>
      <c r="I71" s="148"/>
    </row>
    <row r="72" spans="1:9">
      <c r="A72" s="161"/>
      <c r="B72" s="161"/>
      <c r="C72" s="161"/>
      <c r="D72" s="161"/>
      <c r="E72" s="161"/>
      <c r="F72" s="162"/>
      <c r="I72" s="148"/>
    </row>
    <row r="73" spans="1:9" ht="14.25" hidden="1" customHeight="1">
      <c r="A73" s="71" t="s">
        <v>124</v>
      </c>
      <c r="B73" s="82"/>
      <c r="C73" s="135"/>
      <c r="D73" s="135"/>
      <c r="E73" s="135"/>
      <c r="F73" s="163"/>
      <c r="I73" s="148"/>
    </row>
    <row r="74" spans="1:9" ht="14.25" hidden="1" customHeight="1">
      <c r="A74" s="71"/>
      <c r="B74" s="135" t="s">
        <v>125</v>
      </c>
      <c r="C74" s="135">
        <v>560</v>
      </c>
      <c r="D74" s="135"/>
      <c r="E74" s="135"/>
      <c r="F74" s="163"/>
      <c r="I74" s="148"/>
    </row>
    <row r="75" spans="1:9" ht="14.25" hidden="1" customHeight="1">
      <c r="A75" s="71"/>
      <c r="B75" s="130" t="s">
        <v>5</v>
      </c>
      <c r="C75" s="130">
        <f>SUM(C74)</f>
        <v>560</v>
      </c>
      <c r="D75" s="135"/>
      <c r="E75" s="135"/>
      <c r="F75" s="163"/>
      <c r="I75" s="148"/>
    </row>
    <row r="76" spans="1:9" ht="14.25" hidden="1" customHeight="1">
      <c r="A76" s="72"/>
      <c r="C76" s="164"/>
      <c r="D76" s="161"/>
      <c r="E76" s="161"/>
      <c r="F76" s="162"/>
      <c r="I76" s="148"/>
    </row>
    <row r="77" spans="1:9" ht="14.25" hidden="1" customHeight="1">
      <c r="A77" s="165" t="s">
        <v>126</v>
      </c>
      <c r="F77" s="162"/>
      <c r="I77" s="148"/>
    </row>
    <row r="78" spans="1:9" ht="14.25" hidden="1" customHeight="1">
      <c r="A78" s="78" t="s">
        <v>127</v>
      </c>
      <c r="C78" s="147">
        <v>0</v>
      </c>
      <c r="D78" s="161"/>
      <c r="E78" s="161"/>
      <c r="F78" s="162"/>
      <c r="I78" s="148"/>
    </row>
    <row r="79" spans="1:9" ht="14.25" hidden="1" customHeight="1">
      <c r="A79" s="72" t="s">
        <v>106</v>
      </c>
      <c r="C79" s="164">
        <f>C78</f>
        <v>0</v>
      </c>
      <c r="D79" s="161"/>
      <c r="E79" s="161"/>
      <c r="F79" s="162"/>
      <c r="I79" s="148"/>
    </row>
    <row r="80" spans="1:9" ht="14.25" customHeight="1">
      <c r="A80" s="71"/>
      <c r="B80" s="82"/>
      <c r="C80" s="135"/>
      <c r="D80" s="135"/>
      <c r="E80" s="135"/>
      <c r="F80" s="163"/>
      <c r="I80" s="148"/>
    </row>
    <row r="81" spans="1:9" ht="14.25" customHeight="1">
      <c r="A81" s="71"/>
      <c r="B81" s="135"/>
      <c r="C81" s="135"/>
      <c r="D81" s="135"/>
      <c r="E81" s="135"/>
      <c r="F81" s="163"/>
      <c r="I81" s="148"/>
    </row>
    <row r="82" spans="1:9" ht="14.25" customHeight="1">
      <c r="A82" s="71"/>
      <c r="B82" s="130"/>
      <c r="C82" s="130"/>
      <c r="D82" s="135"/>
      <c r="E82" s="135"/>
      <c r="F82" s="163"/>
      <c r="I82" s="148"/>
    </row>
    <row r="83" spans="1:9" ht="14.25" customHeight="1">
      <c r="A83" s="130"/>
      <c r="B83" s="130"/>
      <c r="C83" s="130"/>
      <c r="D83" s="132"/>
      <c r="E83" s="130"/>
      <c r="F83" s="89"/>
      <c r="I83" s="148"/>
    </row>
    <row r="84" spans="1:9">
      <c r="F84" s="75"/>
      <c r="I84" s="148"/>
    </row>
    <row r="85" spans="1:9">
      <c r="F85" s="75"/>
      <c r="I85" s="148"/>
    </row>
    <row r="86" spans="1:9">
      <c r="F86" s="75"/>
      <c r="I86" s="148"/>
    </row>
    <row r="87" spans="1:9">
      <c r="F87" s="75"/>
      <c r="I87" s="148"/>
    </row>
    <row r="88" spans="1:9">
      <c r="F88" s="75"/>
      <c r="I88" s="148"/>
    </row>
    <row r="89" spans="1:9">
      <c r="F89" s="75"/>
      <c r="I89" s="148"/>
    </row>
    <row r="90" spans="1:9">
      <c r="F90" s="75"/>
      <c r="I90" s="148"/>
    </row>
    <row r="91" spans="1:9">
      <c r="F91" s="75"/>
      <c r="I91" s="148"/>
    </row>
    <row r="92" spans="1:9">
      <c r="F92" s="75"/>
      <c r="I92" s="148"/>
    </row>
    <row r="93" spans="1:9">
      <c r="F93" s="75"/>
      <c r="I93" s="148"/>
    </row>
    <row r="94" spans="1:9">
      <c r="F94" s="75"/>
      <c r="I94" s="148"/>
    </row>
    <row r="95" spans="1:9">
      <c r="F95" s="75"/>
      <c r="I95" s="148"/>
    </row>
    <row r="96" spans="1:9">
      <c r="F96" s="75"/>
      <c r="I96" s="148"/>
    </row>
    <row r="97" spans="6:9">
      <c r="F97" s="75"/>
      <c r="I97" s="148"/>
    </row>
    <row r="98" spans="6:9">
      <c r="F98" s="75"/>
      <c r="I98" s="148"/>
    </row>
    <row r="99" spans="6:9">
      <c r="F99" s="75"/>
      <c r="I99" s="148"/>
    </row>
    <row r="100" spans="6:9">
      <c r="F100" s="75"/>
      <c r="I100" s="148"/>
    </row>
    <row r="101" spans="6:9">
      <c r="F101" s="75"/>
      <c r="I101" s="148"/>
    </row>
    <row r="102" spans="6:9">
      <c r="F102" s="75"/>
      <c r="I102" s="148"/>
    </row>
    <row r="103" spans="6:9">
      <c r="F103" s="75"/>
      <c r="I103" s="148"/>
    </row>
    <row r="104" spans="6:9">
      <c r="F104" s="75"/>
      <c r="I104" s="148"/>
    </row>
    <row r="105" spans="6:9">
      <c r="F105" s="75"/>
      <c r="I105" s="148"/>
    </row>
    <row r="106" spans="6:9">
      <c r="F106" s="75"/>
      <c r="I106" s="148"/>
    </row>
    <row r="107" spans="6:9">
      <c r="F107" s="75"/>
      <c r="I107" s="148"/>
    </row>
    <row r="108" spans="6:9">
      <c r="F108" s="75"/>
      <c r="I108" s="148"/>
    </row>
    <row r="109" spans="6:9">
      <c r="F109" s="75"/>
      <c r="I109" s="148"/>
    </row>
    <row r="110" spans="6:9">
      <c r="F110" s="75"/>
      <c r="I110" s="148"/>
    </row>
    <row r="111" spans="6:9">
      <c r="F111" s="75"/>
      <c r="I111" s="148"/>
    </row>
    <row r="112" spans="6:9">
      <c r="F112" s="75"/>
      <c r="I112" s="148"/>
    </row>
    <row r="113" spans="6:9">
      <c r="F113" s="75"/>
      <c r="I113" s="148"/>
    </row>
    <row r="114" spans="6:9">
      <c r="F114" s="75"/>
      <c r="I114" s="148"/>
    </row>
    <row r="115" spans="6:9">
      <c r="F115" s="75"/>
      <c r="I115" s="148"/>
    </row>
    <row r="116" spans="6:9">
      <c r="F116" s="75"/>
      <c r="I116" s="148"/>
    </row>
    <row r="117" spans="6:9">
      <c r="F117" s="75"/>
      <c r="I117" s="148"/>
    </row>
    <row r="118" spans="6:9">
      <c r="F118" s="75"/>
      <c r="I118" s="148"/>
    </row>
    <row r="119" spans="6:9">
      <c r="F119" s="75"/>
      <c r="I119" s="148"/>
    </row>
    <row r="120" spans="6:9">
      <c r="F120" s="75"/>
      <c r="I120" s="148"/>
    </row>
    <row r="121" spans="6:9">
      <c r="F121" s="75"/>
      <c r="I121" s="148"/>
    </row>
    <row r="122" spans="6:9">
      <c r="F122" s="75"/>
      <c r="I122" s="148"/>
    </row>
    <row r="123" spans="6:9">
      <c r="F123" s="75"/>
      <c r="I123" s="148"/>
    </row>
    <row r="124" spans="6:9">
      <c r="F124" s="75"/>
      <c r="I124" s="148"/>
    </row>
    <row r="125" spans="6:9">
      <c r="F125" s="75"/>
      <c r="I125" s="148"/>
    </row>
    <row r="126" spans="6:9">
      <c r="F126" s="75"/>
      <c r="I126" s="148"/>
    </row>
    <row r="127" spans="6:9">
      <c r="F127" s="75"/>
      <c r="I127" s="148"/>
    </row>
    <row r="128" spans="6:9">
      <c r="F128" s="75"/>
    </row>
    <row r="129" spans="6:6">
      <c r="F129" s="75"/>
    </row>
    <row r="130" spans="6:6">
      <c r="F130" s="75"/>
    </row>
    <row r="131" spans="6:6">
      <c r="F131" s="75"/>
    </row>
    <row r="132" spans="6:6">
      <c r="F132" s="75"/>
    </row>
    <row r="133" spans="6:6">
      <c r="F133" s="75"/>
    </row>
    <row r="134" spans="6:6">
      <c r="F134" s="75"/>
    </row>
    <row r="135" spans="6:6">
      <c r="F135" s="75"/>
    </row>
    <row r="136" spans="6:6">
      <c r="F136" s="75"/>
    </row>
    <row r="137" spans="6:6">
      <c r="F137" s="75"/>
    </row>
    <row r="138" spans="6:6">
      <c r="F138" s="75"/>
    </row>
    <row r="139" spans="6:6">
      <c r="F139" s="75"/>
    </row>
    <row r="140" spans="6:6">
      <c r="F140" s="75"/>
    </row>
    <row r="141" spans="6:6">
      <c r="F141" s="75"/>
    </row>
    <row r="142" spans="6:6">
      <c r="F142" s="75"/>
    </row>
    <row r="143" spans="6:6">
      <c r="F143" s="75"/>
    </row>
    <row r="144" spans="6:6">
      <c r="F144" s="75"/>
    </row>
  </sheetData>
  <mergeCells count="21">
    <mergeCell ref="D53:E53"/>
    <mergeCell ref="A12:F12"/>
    <mergeCell ref="B15:E15"/>
    <mergeCell ref="C16:E16"/>
    <mergeCell ref="D17:E17"/>
    <mergeCell ref="D29:D30"/>
    <mergeCell ref="D33:D35"/>
    <mergeCell ref="D37:D38"/>
    <mergeCell ref="D47:E47"/>
    <mergeCell ref="C49:E49"/>
    <mergeCell ref="D50:E50"/>
    <mergeCell ref="C52:E52"/>
    <mergeCell ref="C68:E68"/>
    <mergeCell ref="D69:E69"/>
    <mergeCell ref="A71:E71"/>
    <mergeCell ref="D55:E55"/>
    <mergeCell ref="B59:E59"/>
    <mergeCell ref="C60:E60"/>
    <mergeCell ref="D61:E61"/>
    <mergeCell ref="D64:E64"/>
    <mergeCell ref="D66:E66"/>
  </mergeCells>
  <pageMargins left="0.19685039370078741" right="0.19685039370078741" top="0.39370078740157483" bottom="0.19685039370078741" header="0.19685039370078741" footer="0.19685039370078741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zoomScaleNormal="100" workbookViewId="0">
      <selection activeCell="F4" sqref="F4"/>
    </sheetView>
  </sheetViews>
  <sheetFormatPr defaultRowHeight="14.25"/>
  <cols>
    <col min="1" max="1" width="5.375" customWidth="1"/>
    <col min="2" max="2" width="6.375" customWidth="1"/>
    <col min="3" max="3" width="7" customWidth="1"/>
    <col min="4" max="4" width="6.625" customWidth="1"/>
    <col min="5" max="5" width="51.375" customWidth="1"/>
    <col min="6" max="6" width="13" customWidth="1"/>
    <col min="7" max="7" width="6.625" customWidth="1"/>
    <col min="8" max="8" width="10.125" bestFit="1" customWidth="1"/>
  </cols>
  <sheetData>
    <row r="1" spans="1:8" s="2" customFormat="1" ht="12.75">
      <c r="A1" s="1" t="s">
        <v>185</v>
      </c>
    </row>
    <row r="2" spans="1:8" s="2" customFormat="1" ht="12.75">
      <c r="A2" s="3" t="s">
        <v>186</v>
      </c>
    </row>
    <row r="3" spans="1:8" s="2" customFormat="1" ht="12.75">
      <c r="A3" s="3" t="s">
        <v>187</v>
      </c>
    </row>
    <row r="4" spans="1:8" ht="15">
      <c r="E4" s="4" t="s">
        <v>0</v>
      </c>
      <c r="F4" s="5" t="s">
        <v>200</v>
      </c>
      <c r="G4" s="103"/>
      <c r="H4" s="103"/>
    </row>
    <row r="5" spans="1:8" ht="15">
      <c r="E5" s="4"/>
      <c r="F5" s="5"/>
      <c r="G5" s="103"/>
      <c r="H5" s="103"/>
    </row>
    <row r="6" spans="1:8">
      <c r="A6" s="7"/>
      <c r="F6" s="8"/>
    </row>
    <row r="7" spans="1:8">
      <c r="B7" s="9"/>
      <c r="E7" s="1" t="s">
        <v>1</v>
      </c>
      <c r="F7" s="10"/>
    </row>
    <row r="8" spans="1:8">
      <c r="E8" s="1" t="s">
        <v>2</v>
      </c>
      <c r="F8" s="11"/>
    </row>
    <row r="9" spans="1:8">
      <c r="E9" s="3" t="s">
        <v>3</v>
      </c>
      <c r="F9" s="11"/>
    </row>
    <row r="10" spans="1:8">
      <c r="E10" s="3" t="s">
        <v>4</v>
      </c>
      <c r="F10" s="11"/>
    </row>
    <row r="12" spans="1:8" ht="19.5" customHeight="1">
      <c r="A12" s="223" t="s">
        <v>110</v>
      </c>
      <c r="B12" s="223"/>
      <c r="C12" s="223"/>
      <c r="D12" s="223"/>
      <c r="E12" s="223"/>
      <c r="F12" s="223"/>
      <c r="G12" s="133"/>
    </row>
    <row r="14" spans="1:8" ht="12.75" customHeight="1">
      <c r="A14" s="21" t="s">
        <v>10</v>
      </c>
      <c r="B14" s="21" t="s">
        <v>11</v>
      </c>
      <c r="C14" s="21" t="s">
        <v>12</v>
      </c>
      <c r="D14" s="21" t="s">
        <v>13</v>
      </c>
      <c r="E14" s="22" t="s">
        <v>14</v>
      </c>
      <c r="F14" s="21" t="s">
        <v>15</v>
      </c>
    </row>
    <row r="15" spans="1:8" s="26" customFormat="1" ht="11.1" customHeight="1">
      <c r="A15" s="23">
        <v>801</v>
      </c>
      <c r="B15" s="224" t="s">
        <v>17</v>
      </c>
      <c r="C15" s="224"/>
      <c r="D15" s="224"/>
      <c r="E15" s="225"/>
      <c r="F15" s="25">
        <f>F16+F48+F52+F62</f>
        <v>1694551</v>
      </c>
    </row>
    <row r="16" spans="1:8" s="26" customFormat="1" ht="11.1" customHeight="1">
      <c r="A16" s="27"/>
      <c r="B16" s="96">
        <v>80104</v>
      </c>
      <c r="C16" s="217" t="s">
        <v>111</v>
      </c>
      <c r="D16" s="226"/>
      <c r="E16" s="227"/>
      <c r="F16" s="25">
        <f>F17+F46</f>
        <v>1565104</v>
      </c>
    </row>
    <row r="17" spans="1:6" ht="11.1" customHeight="1">
      <c r="A17" s="46"/>
      <c r="B17" s="84"/>
      <c r="C17" s="85" t="s">
        <v>112</v>
      </c>
      <c r="D17" s="214" t="s">
        <v>113</v>
      </c>
      <c r="E17" s="215"/>
      <c r="F17" s="30">
        <f>SUM(F18:F45)-F19</f>
        <v>1537104</v>
      </c>
    </row>
    <row r="18" spans="1:6" ht="11.1" customHeight="1">
      <c r="A18" s="46"/>
      <c r="B18" s="60"/>
      <c r="C18" s="67"/>
      <c r="D18" s="16">
        <v>3020</v>
      </c>
      <c r="E18" s="33" t="s">
        <v>21</v>
      </c>
      <c r="F18" s="18">
        <f>F19</f>
        <v>1840</v>
      </c>
    </row>
    <row r="19" spans="1:6" ht="11.1" customHeight="1">
      <c r="A19" s="46"/>
      <c r="B19" s="60"/>
      <c r="C19" s="86"/>
      <c r="D19" s="16"/>
      <c r="E19" s="36" t="s">
        <v>23</v>
      </c>
      <c r="F19" s="205">
        <v>1840</v>
      </c>
    </row>
    <row r="20" spans="1:6" ht="11.1" customHeight="1">
      <c r="A20" s="46"/>
      <c r="B20" s="60"/>
      <c r="C20" s="86"/>
      <c r="D20" s="16">
        <v>4010</v>
      </c>
      <c r="E20" s="33" t="s">
        <v>25</v>
      </c>
      <c r="F20" s="18">
        <v>1061529</v>
      </c>
    </row>
    <row r="21" spans="1:6" ht="11.1" customHeight="1">
      <c r="A21" s="46"/>
      <c r="B21" s="60"/>
      <c r="C21" s="86"/>
      <c r="D21" s="16">
        <v>4040</v>
      </c>
      <c r="E21" s="33" t="s">
        <v>26</v>
      </c>
      <c r="F21" s="18">
        <v>79402</v>
      </c>
    </row>
    <row r="22" spans="1:6" ht="11.1" customHeight="1">
      <c r="A22" s="46"/>
      <c r="B22" s="60"/>
      <c r="C22" s="86"/>
      <c r="D22" s="16">
        <v>4110</v>
      </c>
      <c r="E22" s="33" t="s">
        <v>29</v>
      </c>
      <c r="F22" s="18">
        <v>192651</v>
      </c>
    </row>
    <row r="23" spans="1:6" ht="11.1" customHeight="1">
      <c r="A23" s="46"/>
      <c r="B23" s="60"/>
      <c r="C23" s="86"/>
      <c r="D23" s="16">
        <v>4120</v>
      </c>
      <c r="E23" s="33" t="s">
        <v>9</v>
      </c>
      <c r="F23" s="18">
        <v>15806</v>
      </c>
    </row>
    <row r="24" spans="1:6" ht="11.1" customHeight="1">
      <c r="A24" s="46"/>
      <c r="B24" s="60"/>
      <c r="C24" s="86"/>
      <c r="D24" s="16">
        <v>4140</v>
      </c>
      <c r="E24" s="33" t="s">
        <v>31</v>
      </c>
      <c r="F24" s="18">
        <v>7800</v>
      </c>
    </row>
    <row r="25" spans="1:6" ht="11.1" customHeight="1">
      <c r="A25" s="46"/>
      <c r="B25" s="60"/>
      <c r="C25" s="86"/>
      <c r="D25" s="16">
        <v>4210</v>
      </c>
      <c r="E25" s="33" t="s">
        <v>18</v>
      </c>
      <c r="F25" s="18">
        <v>20150</v>
      </c>
    </row>
    <row r="26" spans="1:6" ht="11.1" customHeight="1">
      <c r="A26" s="46"/>
      <c r="B26" s="60"/>
      <c r="C26" s="86"/>
      <c r="D26" s="16">
        <v>4220</v>
      </c>
      <c r="E26" s="33" t="s">
        <v>32</v>
      </c>
      <c r="F26" s="18">
        <v>6820</v>
      </c>
    </row>
    <row r="27" spans="1:6" ht="11.1" customHeight="1">
      <c r="A27" s="46"/>
      <c r="B27" s="60"/>
      <c r="C27" s="86"/>
      <c r="D27" s="16">
        <v>4240</v>
      </c>
      <c r="E27" s="33" t="s">
        <v>48</v>
      </c>
      <c r="F27" s="18">
        <v>2135</v>
      </c>
    </row>
    <row r="28" spans="1:6" ht="11.1" customHeight="1">
      <c r="A28" s="46"/>
      <c r="B28" s="60"/>
      <c r="C28" s="86"/>
      <c r="D28" s="16">
        <v>4260</v>
      </c>
      <c r="E28" s="33" t="s">
        <v>86</v>
      </c>
      <c r="F28" s="18">
        <v>0</v>
      </c>
    </row>
    <row r="29" spans="1:6" ht="11.1" customHeight="1">
      <c r="A29" s="46"/>
      <c r="B29" s="60"/>
      <c r="C29" s="86"/>
      <c r="D29" s="16"/>
      <c r="E29" s="33" t="s">
        <v>188</v>
      </c>
      <c r="F29" s="18">
        <v>0</v>
      </c>
    </row>
    <row r="30" spans="1:6" ht="11.1" customHeight="1">
      <c r="A30" s="46"/>
      <c r="B30" s="60"/>
      <c r="C30" s="86"/>
      <c r="D30" s="16"/>
      <c r="E30" s="33" t="s">
        <v>35</v>
      </c>
      <c r="F30" s="18">
        <v>63000</v>
      </c>
    </row>
    <row r="31" spans="1:6" ht="11.1" customHeight="1">
      <c r="A31" s="46"/>
      <c r="B31" s="60"/>
      <c r="C31" s="86"/>
      <c r="D31" s="16">
        <v>4280</v>
      </c>
      <c r="E31" s="33" t="s">
        <v>36</v>
      </c>
      <c r="F31" s="18">
        <v>1290</v>
      </c>
    </row>
    <row r="32" spans="1:6" ht="11.1" customHeight="1">
      <c r="A32" s="46"/>
      <c r="B32" s="60"/>
      <c r="C32" s="86"/>
      <c r="D32" s="16">
        <v>4300</v>
      </c>
      <c r="E32" s="33" t="s">
        <v>37</v>
      </c>
      <c r="F32" s="18">
        <f>28765-10440-7000</f>
        <v>11325</v>
      </c>
    </row>
    <row r="33" spans="1:6" ht="12" customHeight="1">
      <c r="A33" s="46"/>
      <c r="B33" s="60"/>
      <c r="C33" s="86"/>
      <c r="D33" s="16"/>
      <c r="E33" s="40" t="s">
        <v>189</v>
      </c>
      <c r="F33" s="18">
        <f>2000-2000+8700-8700</f>
        <v>0</v>
      </c>
    </row>
    <row r="34" spans="1:6" ht="12" customHeight="1">
      <c r="A34" s="46"/>
      <c r="B34" s="60"/>
      <c r="C34" s="86"/>
      <c r="D34" s="16"/>
      <c r="E34" s="40" t="s">
        <v>190</v>
      </c>
      <c r="F34" s="18">
        <v>10440</v>
      </c>
    </row>
    <row r="35" spans="1:6" ht="12" customHeight="1">
      <c r="A35" s="46"/>
      <c r="B35" s="60"/>
      <c r="C35" s="86"/>
      <c r="D35" s="16"/>
      <c r="E35" s="40" t="s">
        <v>191</v>
      </c>
      <c r="F35" s="18">
        <f>2000-2000</f>
        <v>0</v>
      </c>
    </row>
    <row r="36" spans="1:6" ht="12" customHeight="1">
      <c r="A36" s="46"/>
      <c r="B36" s="60"/>
      <c r="C36" s="86"/>
      <c r="D36" s="16"/>
      <c r="E36" s="40" t="s">
        <v>89</v>
      </c>
      <c r="F36" s="18">
        <v>7000</v>
      </c>
    </row>
    <row r="37" spans="1:6" ht="10.5" customHeight="1">
      <c r="A37" s="46"/>
      <c r="B37" s="60"/>
      <c r="C37" s="86"/>
      <c r="D37" s="16">
        <v>4360</v>
      </c>
      <c r="E37" s="41" t="s">
        <v>192</v>
      </c>
      <c r="F37" s="18">
        <v>2000</v>
      </c>
    </row>
    <row r="38" spans="1:6" ht="10.5" customHeight="1">
      <c r="A38" s="46"/>
      <c r="B38" s="60"/>
      <c r="C38" s="86"/>
      <c r="D38" s="16"/>
      <c r="E38" s="41" t="s">
        <v>193</v>
      </c>
      <c r="F38" s="18">
        <v>6765</v>
      </c>
    </row>
    <row r="39" spans="1:6" ht="10.5" customHeight="1">
      <c r="A39" s="46"/>
      <c r="B39" s="60"/>
      <c r="C39" s="86"/>
      <c r="D39" s="16">
        <v>4390</v>
      </c>
      <c r="E39" s="41" t="s">
        <v>119</v>
      </c>
      <c r="F39" s="18">
        <v>0</v>
      </c>
    </row>
    <row r="40" spans="1:6" ht="11.1" customHeight="1">
      <c r="A40" s="46"/>
      <c r="B40" s="60"/>
      <c r="C40" s="86"/>
      <c r="D40" s="16">
        <v>4400</v>
      </c>
      <c r="E40" s="33" t="s">
        <v>120</v>
      </c>
      <c r="F40" s="18">
        <v>0</v>
      </c>
    </row>
    <row r="41" spans="1:6" ht="11.1" customHeight="1">
      <c r="A41" s="46"/>
      <c r="B41" s="60"/>
      <c r="C41" s="86"/>
      <c r="D41" s="16">
        <v>4410</v>
      </c>
      <c r="E41" s="33" t="s">
        <v>41</v>
      </c>
      <c r="F41" s="18">
        <v>0</v>
      </c>
    </row>
    <row r="42" spans="1:6" ht="11.1" customHeight="1">
      <c r="A42" s="46"/>
      <c r="B42" s="60"/>
      <c r="C42" s="86"/>
      <c r="D42" s="16">
        <v>4430</v>
      </c>
      <c r="E42" s="33" t="s">
        <v>24</v>
      </c>
      <c r="F42" s="18">
        <v>0</v>
      </c>
    </row>
    <row r="43" spans="1:6" ht="11.1" customHeight="1">
      <c r="A43" s="46"/>
      <c r="B43" s="60"/>
      <c r="C43" s="86"/>
      <c r="D43" s="16">
        <v>4440</v>
      </c>
      <c r="E43" s="41" t="s">
        <v>42</v>
      </c>
      <c r="F43" s="18">
        <v>44981</v>
      </c>
    </row>
    <row r="44" spans="1:6" ht="11.1" customHeight="1">
      <c r="A44" s="46"/>
      <c r="B44" s="60"/>
      <c r="C44" s="86"/>
      <c r="D44" s="42">
        <v>4520</v>
      </c>
      <c r="E44" s="40" t="s">
        <v>43</v>
      </c>
      <c r="F44" s="18">
        <v>1620</v>
      </c>
    </row>
    <row r="45" spans="1:6" ht="12" customHeight="1">
      <c r="A45" s="46"/>
      <c r="B45" s="60"/>
      <c r="C45" s="86"/>
      <c r="D45" s="16">
        <v>4700</v>
      </c>
      <c r="E45" s="41" t="s">
        <v>122</v>
      </c>
      <c r="F45" s="18">
        <v>550</v>
      </c>
    </row>
    <row r="46" spans="1:6" s="26" customFormat="1" ht="11.1" customHeight="1">
      <c r="A46" s="46"/>
      <c r="B46" s="60"/>
      <c r="C46" s="55" t="s">
        <v>44</v>
      </c>
      <c r="D46" s="219" t="s">
        <v>45</v>
      </c>
      <c r="E46" s="218"/>
      <c r="F46" s="30">
        <f>F47</f>
        <v>28000</v>
      </c>
    </row>
    <row r="47" spans="1:6" ht="11.1" customHeight="1">
      <c r="A47" s="46"/>
      <c r="B47" s="60"/>
      <c r="C47" s="67"/>
      <c r="D47" s="87">
        <v>4270</v>
      </c>
      <c r="E47" s="88" t="s">
        <v>49</v>
      </c>
      <c r="F47" s="18">
        <v>28000</v>
      </c>
    </row>
    <row r="48" spans="1:6" ht="11.1" customHeight="1">
      <c r="A48" s="44"/>
      <c r="B48" s="95">
        <v>80146</v>
      </c>
      <c r="C48" s="211" t="s">
        <v>50</v>
      </c>
      <c r="D48" s="212"/>
      <c r="E48" s="213"/>
      <c r="F48" s="25">
        <f>F49</f>
        <v>1750</v>
      </c>
    </row>
    <row r="49" spans="1:6" s="26" customFormat="1" ht="11.1" customHeight="1">
      <c r="A49" s="46"/>
      <c r="B49" s="60"/>
      <c r="C49" s="90" t="s">
        <v>51</v>
      </c>
      <c r="D49" s="214" t="s">
        <v>50</v>
      </c>
      <c r="E49" s="215"/>
      <c r="F49" s="30">
        <f>SUM(F50:F51)</f>
        <v>1750</v>
      </c>
    </row>
    <row r="50" spans="1:6" s="63" customFormat="1" ht="11.1" customHeight="1">
      <c r="A50" s="46"/>
      <c r="B50" s="208"/>
      <c r="C50" s="91"/>
      <c r="D50" s="53">
        <v>4240</v>
      </c>
      <c r="E50" s="33" t="s">
        <v>48</v>
      </c>
      <c r="F50" s="18">
        <v>0</v>
      </c>
    </row>
    <row r="51" spans="1:6" ht="12" customHeight="1">
      <c r="A51" s="46"/>
      <c r="B51" s="208"/>
      <c r="C51" s="61"/>
      <c r="D51" s="42">
        <v>4700</v>
      </c>
      <c r="E51" s="41" t="s">
        <v>52</v>
      </c>
      <c r="F51" s="18">
        <v>1750</v>
      </c>
    </row>
    <row r="52" spans="1:6" ht="38.25" customHeight="1">
      <c r="A52" s="46"/>
      <c r="B52" s="52">
        <v>80149</v>
      </c>
      <c r="C52" s="211" t="s">
        <v>90</v>
      </c>
      <c r="D52" s="212"/>
      <c r="E52" s="213"/>
      <c r="F52" s="25">
        <f>F53</f>
        <v>113326</v>
      </c>
    </row>
    <row r="53" spans="1:6" ht="25.5" customHeight="1">
      <c r="A53" s="46"/>
      <c r="B53" s="50"/>
      <c r="C53" s="47" t="s">
        <v>55</v>
      </c>
      <c r="D53" s="266" t="s">
        <v>56</v>
      </c>
      <c r="E53" s="267"/>
      <c r="F53" s="30">
        <f>SUM(F54:F61)</f>
        <v>113326</v>
      </c>
    </row>
    <row r="54" spans="1:6" ht="11.25" customHeight="1">
      <c r="A54" s="46"/>
      <c r="B54" s="51"/>
      <c r="C54" s="50"/>
      <c r="D54" s="53">
        <v>4010</v>
      </c>
      <c r="E54" s="33" t="s">
        <v>25</v>
      </c>
      <c r="F54" s="18">
        <v>82632</v>
      </c>
    </row>
    <row r="55" spans="1:6" ht="11.25" customHeight="1">
      <c r="A55" s="46"/>
      <c r="B55" s="51"/>
      <c r="C55" s="54"/>
      <c r="D55" s="16">
        <v>4040</v>
      </c>
      <c r="E55" s="33" t="s">
        <v>26</v>
      </c>
      <c r="F55" s="18">
        <v>0</v>
      </c>
    </row>
    <row r="56" spans="1:6" ht="11.25" customHeight="1">
      <c r="A56" s="46"/>
      <c r="B56" s="51"/>
      <c r="C56" s="54"/>
      <c r="D56" s="53">
        <v>4110</v>
      </c>
      <c r="E56" s="33" t="s">
        <v>29</v>
      </c>
      <c r="F56" s="18">
        <v>14122</v>
      </c>
    </row>
    <row r="57" spans="1:6" ht="11.25" customHeight="1">
      <c r="A57" s="46"/>
      <c r="B57" s="51"/>
      <c r="C57" s="54"/>
      <c r="D57" s="53">
        <v>4120</v>
      </c>
      <c r="E57" s="33" t="s">
        <v>9</v>
      </c>
      <c r="F57" s="18">
        <v>2025</v>
      </c>
    </row>
    <row r="58" spans="1:6" ht="11.25" customHeight="1">
      <c r="A58" s="46"/>
      <c r="B58" s="51"/>
      <c r="C58" s="54"/>
      <c r="D58" s="16">
        <v>4210</v>
      </c>
      <c r="E58" s="33" t="s">
        <v>18</v>
      </c>
      <c r="F58" s="18">
        <v>0</v>
      </c>
    </row>
    <row r="59" spans="1:6" ht="11.25" customHeight="1">
      <c r="A59" s="46"/>
      <c r="B59" s="51"/>
      <c r="C59" s="54"/>
      <c r="D59" s="16">
        <v>4240</v>
      </c>
      <c r="E59" s="33" t="s">
        <v>48</v>
      </c>
      <c r="F59" s="18">
        <v>9420</v>
      </c>
    </row>
    <row r="60" spans="1:6" ht="11.25" customHeight="1">
      <c r="A60" s="46"/>
      <c r="B60" s="51"/>
      <c r="C60" s="54"/>
      <c r="D60" s="16">
        <v>4300</v>
      </c>
      <c r="E60" s="33" t="s">
        <v>37</v>
      </c>
      <c r="F60" s="18">
        <v>0</v>
      </c>
    </row>
    <row r="61" spans="1:6" ht="11.25" customHeight="1">
      <c r="A61" s="46"/>
      <c r="B61" s="92"/>
      <c r="C61" s="93"/>
      <c r="D61" s="42">
        <v>4440</v>
      </c>
      <c r="E61" s="41" t="s">
        <v>54</v>
      </c>
      <c r="F61" s="19">
        <v>5127</v>
      </c>
    </row>
    <row r="62" spans="1:6" ht="11.25" customHeight="1">
      <c r="A62" s="46"/>
      <c r="B62" s="45">
        <v>80195</v>
      </c>
      <c r="C62" s="216" t="s">
        <v>57</v>
      </c>
      <c r="D62" s="216"/>
      <c r="E62" s="217"/>
      <c r="F62" s="25">
        <f>F63</f>
        <v>14371</v>
      </c>
    </row>
    <row r="63" spans="1:6" ht="10.5" customHeight="1">
      <c r="A63" s="46"/>
      <c r="B63" s="32"/>
      <c r="C63" s="68" t="s">
        <v>58</v>
      </c>
      <c r="D63" s="218" t="s">
        <v>59</v>
      </c>
      <c r="E63" s="219"/>
      <c r="F63" s="30">
        <f>F64</f>
        <v>14371</v>
      </c>
    </row>
    <row r="64" spans="1:6" ht="15.75" customHeight="1">
      <c r="A64" s="46"/>
      <c r="B64" s="35"/>
      <c r="C64" s="94"/>
      <c r="D64" s="56">
        <v>4440</v>
      </c>
      <c r="E64" s="57" t="s">
        <v>60</v>
      </c>
      <c r="F64" s="48">
        <v>14371</v>
      </c>
    </row>
    <row r="65" spans="1:6" ht="15" customHeight="1">
      <c r="A65" s="62">
        <v>854</v>
      </c>
      <c r="B65" s="224" t="s">
        <v>67</v>
      </c>
      <c r="C65" s="257"/>
      <c r="D65" s="224"/>
      <c r="E65" s="225"/>
      <c r="F65" s="25">
        <f>F66+F74</f>
        <v>0</v>
      </c>
    </row>
    <row r="66" spans="1:6" ht="12" customHeight="1">
      <c r="A66" s="27"/>
      <c r="B66" s="66">
        <v>85415</v>
      </c>
      <c r="C66" s="216" t="s">
        <v>68</v>
      </c>
      <c r="D66" s="216"/>
      <c r="E66" s="217"/>
      <c r="F66" s="25">
        <f>F67+F70+F72</f>
        <v>0</v>
      </c>
    </row>
    <row r="67" spans="1:6" ht="11.25" customHeight="1">
      <c r="A67" s="64"/>
      <c r="B67" s="86"/>
      <c r="C67" s="91" t="s">
        <v>69</v>
      </c>
      <c r="D67" s="219" t="s">
        <v>70</v>
      </c>
      <c r="E67" s="218"/>
      <c r="F67" s="30">
        <f>F68+F69</f>
        <v>0</v>
      </c>
    </row>
    <row r="68" spans="1:6" ht="25.5" customHeight="1">
      <c r="A68" s="64"/>
      <c r="B68" s="86"/>
      <c r="C68" s="84"/>
      <c r="D68" s="42">
        <v>3240</v>
      </c>
      <c r="E68" s="41" t="s">
        <v>71</v>
      </c>
      <c r="F68" s="65">
        <v>0</v>
      </c>
    </row>
    <row r="69" spans="1:6" ht="11.25" customHeight="1">
      <c r="A69" s="64"/>
      <c r="B69" s="86"/>
      <c r="C69" s="61"/>
      <c r="D69" s="42">
        <v>3260</v>
      </c>
      <c r="E69" s="41" t="s">
        <v>91</v>
      </c>
      <c r="F69" s="65">
        <v>0</v>
      </c>
    </row>
    <row r="70" spans="1:6" ht="12.75" customHeight="1">
      <c r="A70" s="64"/>
      <c r="B70" s="86"/>
      <c r="C70" s="91" t="s">
        <v>72</v>
      </c>
      <c r="D70" s="218" t="s">
        <v>73</v>
      </c>
      <c r="E70" s="219"/>
      <c r="F70" s="30">
        <f>F71</f>
        <v>0</v>
      </c>
    </row>
    <row r="71" spans="1:6" ht="13.5" customHeight="1">
      <c r="A71" s="64"/>
      <c r="B71" s="86"/>
      <c r="C71" s="94"/>
      <c r="D71" s="43">
        <v>3260</v>
      </c>
      <c r="E71" s="41" t="s">
        <v>74</v>
      </c>
      <c r="F71" s="65">
        <v>0</v>
      </c>
    </row>
    <row r="72" spans="1:6" s="26" customFormat="1" ht="11.1" customHeight="1">
      <c r="A72" s="64"/>
      <c r="B72" s="86"/>
      <c r="C72" s="91" t="s">
        <v>75</v>
      </c>
      <c r="D72" s="215" t="s">
        <v>76</v>
      </c>
      <c r="E72" s="214"/>
      <c r="F72" s="30">
        <f>F73</f>
        <v>0</v>
      </c>
    </row>
    <row r="73" spans="1:6" s="26" customFormat="1" ht="11.25" customHeight="1">
      <c r="A73" s="64"/>
      <c r="B73" s="101"/>
      <c r="C73" s="94"/>
      <c r="D73" s="43">
        <v>3260</v>
      </c>
      <c r="E73" s="41" t="s">
        <v>77</v>
      </c>
      <c r="F73" s="65">
        <v>0</v>
      </c>
    </row>
    <row r="74" spans="1:6" ht="14.25" customHeight="1">
      <c r="A74" s="64"/>
      <c r="B74" s="66">
        <v>85416</v>
      </c>
      <c r="C74" s="216" t="s">
        <v>78</v>
      </c>
      <c r="D74" s="216"/>
      <c r="E74" s="217"/>
      <c r="F74" s="25">
        <f>F75</f>
        <v>0</v>
      </c>
    </row>
    <row r="75" spans="1:6" ht="14.25" customHeight="1">
      <c r="A75" s="64"/>
      <c r="B75" s="67"/>
      <c r="C75" s="68" t="s">
        <v>79</v>
      </c>
      <c r="D75" s="218" t="s">
        <v>80</v>
      </c>
      <c r="E75" s="219"/>
      <c r="F75" s="30">
        <f>F76</f>
        <v>0</v>
      </c>
    </row>
    <row r="76" spans="1:6" ht="14.25" customHeight="1">
      <c r="A76" s="206"/>
      <c r="B76" s="69"/>
      <c r="C76" s="70"/>
      <c r="D76" s="43">
        <v>3240</v>
      </c>
      <c r="E76" s="41" t="s">
        <v>81</v>
      </c>
      <c r="F76" s="65">
        <v>0</v>
      </c>
    </row>
    <row r="77" spans="1:6">
      <c r="A77" s="220" t="s">
        <v>82</v>
      </c>
      <c r="B77" s="221"/>
      <c r="C77" s="221"/>
      <c r="D77" s="221"/>
      <c r="E77" s="222"/>
      <c r="F77" s="25">
        <f>F15+F65</f>
        <v>1694551</v>
      </c>
    </row>
    <row r="78" spans="1:6">
      <c r="A78" s="130"/>
      <c r="B78" s="130"/>
      <c r="C78" s="130"/>
      <c r="D78" s="130"/>
      <c r="E78" s="130"/>
      <c r="F78" s="89"/>
    </row>
    <row r="79" spans="1:6" ht="14.25" customHeight="1">
      <c r="A79" s="235" t="s">
        <v>194</v>
      </c>
      <c r="B79" s="235"/>
      <c r="C79" s="235"/>
      <c r="D79" s="235"/>
      <c r="E79" s="235"/>
      <c r="F79" s="235"/>
    </row>
    <row r="80" spans="1:6" ht="14.25" customHeight="1">
      <c r="A80" s="71" t="s">
        <v>85</v>
      </c>
      <c r="B80" s="76">
        <v>10440</v>
      </c>
      <c r="C80" s="73"/>
      <c r="D80" s="72"/>
      <c r="E80" s="74"/>
      <c r="F80" s="75"/>
    </row>
    <row r="81" spans="1:6">
      <c r="A81" s="72" t="s">
        <v>84</v>
      </c>
      <c r="B81" s="77">
        <f>SUM(B80:B80)</f>
        <v>10440</v>
      </c>
      <c r="C81" s="73"/>
      <c r="D81" s="72"/>
      <c r="E81" s="74"/>
      <c r="F81" s="75"/>
    </row>
    <row r="82" spans="1:6">
      <c r="F82" s="75"/>
    </row>
    <row r="83" spans="1:6">
      <c r="F83" s="75"/>
    </row>
    <row r="84" spans="1:6" s="80" customFormat="1" ht="18.75" customHeight="1">
      <c r="A84"/>
      <c r="B84"/>
      <c r="C84"/>
      <c r="D84"/>
      <c r="E84"/>
      <c r="F84" s="75"/>
    </row>
    <row r="85" spans="1:6" ht="14.25" customHeight="1">
      <c r="F85" s="75"/>
    </row>
    <row r="86" spans="1:6" ht="12.75" customHeight="1">
      <c r="F86" s="75"/>
    </row>
    <row r="87" spans="1:6" s="26" customFormat="1" ht="11.1" customHeight="1">
      <c r="A87"/>
      <c r="B87"/>
      <c r="C87"/>
      <c r="D87"/>
      <c r="E87"/>
      <c r="F87" s="75"/>
    </row>
    <row r="88" spans="1:6" s="26" customFormat="1" ht="11.1" customHeight="1">
      <c r="A88"/>
      <c r="B88"/>
      <c r="C88"/>
      <c r="D88"/>
      <c r="E88"/>
      <c r="F88" s="75"/>
    </row>
    <row r="89" spans="1:6" ht="25.5" customHeight="1">
      <c r="F89" s="75"/>
    </row>
    <row r="90" spans="1:6" ht="11.1" customHeight="1">
      <c r="F90" s="75"/>
    </row>
    <row r="91" spans="1:6" s="26" customFormat="1" ht="11.1" customHeight="1">
      <c r="A91"/>
      <c r="B91"/>
      <c r="C91"/>
      <c r="D91"/>
      <c r="E91"/>
      <c r="F91" s="75"/>
    </row>
    <row r="92" spans="1:6">
      <c r="F92" s="75"/>
    </row>
    <row r="93" spans="1:6">
      <c r="F93" s="75"/>
    </row>
    <row r="94" spans="1:6">
      <c r="F94" s="75"/>
    </row>
    <row r="95" spans="1:6">
      <c r="F95" s="75"/>
    </row>
    <row r="96" spans="1:6">
      <c r="F96" s="75"/>
    </row>
    <row r="97" spans="6:6">
      <c r="F97" s="75"/>
    </row>
    <row r="98" spans="6:6">
      <c r="F98" s="75"/>
    </row>
    <row r="99" spans="6:6">
      <c r="F99" s="75"/>
    </row>
    <row r="100" spans="6:6">
      <c r="F100" s="75"/>
    </row>
    <row r="101" spans="6:6">
      <c r="F101" s="75"/>
    </row>
    <row r="102" spans="6:6">
      <c r="F102" s="75"/>
    </row>
    <row r="103" spans="6:6">
      <c r="F103" s="75"/>
    </row>
    <row r="104" spans="6:6">
      <c r="F104" s="75"/>
    </row>
    <row r="105" spans="6:6">
      <c r="F105" s="75"/>
    </row>
    <row r="106" spans="6:6">
      <c r="F106" s="75"/>
    </row>
    <row r="107" spans="6:6">
      <c r="F107" s="75"/>
    </row>
    <row r="108" spans="6:6">
      <c r="F108" s="75"/>
    </row>
    <row r="109" spans="6:6">
      <c r="F109" s="75"/>
    </row>
    <row r="110" spans="6:6">
      <c r="F110" s="75"/>
    </row>
    <row r="111" spans="6:6">
      <c r="F111" s="75"/>
    </row>
    <row r="112" spans="6:6">
      <c r="F112" s="75"/>
    </row>
    <row r="113" spans="6:6">
      <c r="F113" s="75"/>
    </row>
    <row r="114" spans="6:6">
      <c r="F114" s="75"/>
    </row>
    <row r="115" spans="6:6">
      <c r="F115" s="75"/>
    </row>
    <row r="116" spans="6:6">
      <c r="F116" s="75"/>
    </row>
    <row r="117" spans="6:6">
      <c r="F117" s="75"/>
    </row>
    <row r="118" spans="6:6">
      <c r="F118" s="75"/>
    </row>
    <row r="119" spans="6:6">
      <c r="F119" s="75"/>
    </row>
    <row r="120" spans="6:6">
      <c r="F120" s="75"/>
    </row>
    <row r="121" spans="6:6">
      <c r="F121" s="75"/>
    </row>
    <row r="122" spans="6:6">
      <c r="F122" s="75"/>
    </row>
    <row r="123" spans="6:6">
      <c r="F123" s="75"/>
    </row>
    <row r="124" spans="6:6">
      <c r="F124" s="75"/>
    </row>
    <row r="125" spans="6:6">
      <c r="F125" s="75"/>
    </row>
    <row r="126" spans="6:6">
      <c r="F126" s="75"/>
    </row>
    <row r="127" spans="6:6">
      <c r="F127" s="75"/>
    </row>
    <row r="128" spans="6:6">
      <c r="F128" s="75"/>
    </row>
    <row r="129" spans="6:6">
      <c r="F129" s="75"/>
    </row>
    <row r="130" spans="6:6">
      <c r="F130" s="75"/>
    </row>
    <row r="131" spans="6:6">
      <c r="F131" s="75"/>
    </row>
    <row r="132" spans="6:6">
      <c r="F132" s="75"/>
    </row>
    <row r="133" spans="6:6">
      <c r="F133" s="75"/>
    </row>
    <row r="134" spans="6:6">
      <c r="F134" s="75"/>
    </row>
    <row r="135" spans="6:6">
      <c r="F135" s="75"/>
    </row>
    <row r="136" spans="6:6">
      <c r="F136" s="75"/>
    </row>
    <row r="137" spans="6:6">
      <c r="F137" s="75"/>
    </row>
    <row r="138" spans="6:6">
      <c r="F138" s="75"/>
    </row>
    <row r="139" spans="6:6">
      <c r="F139" s="75"/>
    </row>
    <row r="140" spans="6:6">
      <c r="F140" s="75"/>
    </row>
    <row r="141" spans="6:6">
      <c r="F141" s="75"/>
    </row>
    <row r="142" spans="6:6">
      <c r="F142" s="75"/>
    </row>
    <row r="143" spans="6:6">
      <c r="F143" s="75"/>
    </row>
    <row r="144" spans="6:6">
      <c r="F144" s="75"/>
    </row>
    <row r="145" spans="6:6">
      <c r="F145" s="75"/>
    </row>
    <row r="146" spans="6:6">
      <c r="F146" s="75"/>
    </row>
    <row r="147" spans="6:6">
      <c r="F147" s="75"/>
    </row>
    <row r="148" spans="6:6">
      <c r="F148" s="75"/>
    </row>
    <row r="149" spans="6:6">
      <c r="F149" s="75"/>
    </row>
    <row r="150" spans="6:6">
      <c r="F150" s="75"/>
    </row>
    <row r="151" spans="6:6">
      <c r="F151" s="75"/>
    </row>
    <row r="152" spans="6:6">
      <c r="F152" s="75"/>
    </row>
  </sheetData>
  <mergeCells count="20">
    <mergeCell ref="B65:E65"/>
    <mergeCell ref="A12:F12"/>
    <mergeCell ref="B15:E15"/>
    <mergeCell ref="C16:E16"/>
    <mergeCell ref="D17:E17"/>
    <mergeCell ref="D46:E46"/>
    <mergeCell ref="C48:E48"/>
    <mergeCell ref="D49:E49"/>
    <mergeCell ref="C52:E52"/>
    <mergeCell ref="D53:E53"/>
    <mergeCell ref="C62:E62"/>
    <mergeCell ref="D63:E63"/>
    <mergeCell ref="A77:E77"/>
    <mergeCell ref="A79:F79"/>
    <mergeCell ref="C66:E66"/>
    <mergeCell ref="D67:E67"/>
    <mergeCell ref="D70:E70"/>
    <mergeCell ref="D72:E72"/>
    <mergeCell ref="C74:E74"/>
    <mergeCell ref="D75:E75"/>
  </mergeCells>
  <pageMargins left="0.28999999999999998" right="0.25" top="0.39370078740157483" bottom="0.23622047244094491" header="0.15748031496062992" footer="0.19685039370078741"/>
  <pageSetup paperSize="9" scale="77" orientation="portrait" r:id="rId1"/>
  <rowBreaks count="1" manualBreakCount="1">
    <brk id="8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zoomScaleNormal="100" workbookViewId="0">
      <selection activeCell="F4" sqref="F4"/>
    </sheetView>
  </sheetViews>
  <sheetFormatPr defaultRowHeight="14.25"/>
  <cols>
    <col min="1" max="1" width="5.375" customWidth="1"/>
    <col min="2" max="2" width="6.5" customWidth="1"/>
    <col min="3" max="3" width="7.75" customWidth="1"/>
    <col min="4" max="4" width="6.625" customWidth="1"/>
    <col min="5" max="5" width="51.125" customWidth="1"/>
    <col min="6" max="6" width="12.625" customWidth="1"/>
    <col min="7" max="7" width="6.625" customWidth="1"/>
    <col min="8" max="8" width="10.125" bestFit="1" customWidth="1"/>
  </cols>
  <sheetData>
    <row r="1" spans="1:8" s="2" customFormat="1" ht="12.75">
      <c r="A1" s="1" t="s">
        <v>181</v>
      </c>
    </row>
    <row r="2" spans="1:8" s="2" customFormat="1" ht="12.75">
      <c r="A2" s="3" t="s">
        <v>182</v>
      </c>
    </row>
    <row r="3" spans="1:8" s="2" customFormat="1" ht="12.75">
      <c r="A3" s="3" t="s">
        <v>183</v>
      </c>
    </row>
    <row r="4" spans="1:8" ht="15">
      <c r="E4" s="4" t="s">
        <v>0</v>
      </c>
      <c r="F4" s="5" t="s">
        <v>200</v>
      </c>
      <c r="G4" s="103"/>
      <c r="H4" s="103"/>
    </row>
    <row r="5" spans="1:8" ht="15">
      <c r="E5" s="4"/>
      <c r="F5" s="5"/>
      <c r="G5" s="103"/>
      <c r="H5" s="103"/>
    </row>
    <row r="6" spans="1:8">
      <c r="A6" s="7"/>
      <c r="F6" s="8"/>
    </row>
    <row r="7" spans="1:8">
      <c r="B7" s="9"/>
      <c r="E7" s="1" t="s">
        <v>1</v>
      </c>
      <c r="F7" s="10"/>
    </row>
    <row r="8" spans="1:8">
      <c r="E8" s="1" t="s">
        <v>2</v>
      </c>
      <c r="F8" s="11"/>
    </row>
    <row r="9" spans="1:8">
      <c r="E9" s="3" t="s">
        <v>3</v>
      </c>
      <c r="F9" s="11"/>
    </row>
    <row r="10" spans="1:8">
      <c r="E10" s="3" t="s">
        <v>4</v>
      </c>
      <c r="F10" s="11"/>
    </row>
    <row r="12" spans="1:8" ht="19.5" customHeight="1">
      <c r="A12" s="223" t="s">
        <v>110</v>
      </c>
      <c r="B12" s="223"/>
      <c r="C12" s="223"/>
      <c r="D12" s="223"/>
      <c r="E12" s="223"/>
      <c r="F12" s="223"/>
      <c r="G12" s="133"/>
    </row>
    <row r="14" spans="1:8" ht="12.75" customHeight="1">
      <c r="A14" s="21" t="s">
        <v>10</v>
      </c>
      <c r="B14" s="21" t="s">
        <v>11</v>
      </c>
      <c r="C14" s="21" t="s">
        <v>12</v>
      </c>
      <c r="D14" s="21" t="s">
        <v>13</v>
      </c>
      <c r="E14" s="22" t="s">
        <v>14</v>
      </c>
      <c r="F14" s="21" t="s">
        <v>15</v>
      </c>
    </row>
    <row r="15" spans="1:8" s="26" customFormat="1" ht="11.1" customHeight="1">
      <c r="A15" s="23">
        <v>801</v>
      </c>
      <c r="B15" s="224" t="s">
        <v>17</v>
      </c>
      <c r="C15" s="224"/>
      <c r="D15" s="224"/>
      <c r="E15" s="225"/>
      <c r="F15" s="25">
        <f>F16+F48+F61+F51</f>
        <v>2693471</v>
      </c>
    </row>
    <row r="16" spans="1:8" s="26" customFormat="1" ht="11.1" customHeight="1">
      <c r="A16" s="27"/>
      <c r="B16" s="96">
        <v>80104</v>
      </c>
      <c r="C16" s="217" t="s">
        <v>111</v>
      </c>
      <c r="D16" s="226"/>
      <c r="E16" s="227"/>
      <c r="F16" s="25">
        <f>F17+F46</f>
        <v>1867221</v>
      </c>
    </row>
    <row r="17" spans="1:6" ht="11.1" customHeight="1">
      <c r="A17" s="46"/>
      <c r="B17" s="84"/>
      <c r="C17" s="85" t="s">
        <v>112</v>
      </c>
      <c r="D17" s="214" t="s">
        <v>113</v>
      </c>
      <c r="E17" s="215"/>
      <c r="F17" s="30">
        <f>SUM(F18:F45)-F20-F19</f>
        <v>1849076</v>
      </c>
    </row>
    <row r="18" spans="1:6" ht="11.1" customHeight="1">
      <c r="A18" s="46"/>
      <c r="B18" s="60"/>
      <c r="C18" s="67"/>
      <c r="D18" s="16">
        <v>3020</v>
      </c>
      <c r="E18" s="33" t="s">
        <v>21</v>
      </c>
      <c r="F18" s="18">
        <f>F20+F19</f>
        <v>6350</v>
      </c>
    </row>
    <row r="19" spans="1:6" ht="11.1" customHeight="1">
      <c r="A19" s="46"/>
      <c r="B19" s="60"/>
      <c r="C19" s="86"/>
      <c r="D19" s="16"/>
      <c r="E19" s="36" t="s">
        <v>176</v>
      </c>
      <c r="F19" s="205">
        <v>0</v>
      </c>
    </row>
    <row r="20" spans="1:6" ht="11.1" customHeight="1">
      <c r="A20" s="46"/>
      <c r="B20" s="60"/>
      <c r="C20" s="86"/>
      <c r="D20" s="16"/>
      <c r="E20" s="36" t="s">
        <v>23</v>
      </c>
      <c r="F20" s="205">
        <v>6350</v>
      </c>
    </row>
    <row r="21" spans="1:6" ht="11.1" customHeight="1">
      <c r="A21" s="46"/>
      <c r="B21" s="60"/>
      <c r="C21" s="86"/>
      <c r="D21" s="16">
        <v>4010</v>
      </c>
      <c r="E21" s="33" t="s">
        <v>25</v>
      </c>
      <c r="F21" s="18">
        <v>1249308</v>
      </c>
    </row>
    <row r="22" spans="1:6" ht="11.1" customHeight="1">
      <c r="A22" s="46"/>
      <c r="B22" s="60"/>
      <c r="C22" s="86"/>
      <c r="D22" s="16">
        <v>4040</v>
      </c>
      <c r="E22" s="33" t="s">
        <v>26</v>
      </c>
      <c r="F22" s="18">
        <v>141712</v>
      </c>
    </row>
    <row r="23" spans="1:6" ht="11.1" customHeight="1">
      <c r="A23" s="46"/>
      <c r="B23" s="60"/>
      <c r="C23" s="86"/>
      <c r="D23" s="16">
        <v>4110</v>
      </c>
      <c r="E23" s="33" t="s">
        <v>29</v>
      </c>
      <c r="F23" s="18">
        <v>234650</v>
      </c>
    </row>
    <row r="24" spans="1:6" ht="11.1" customHeight="1">
      <c r="A24" s="46"/>
      <c r="B24" s="60"/>
      <c r="C24" s="86"/>
      <c r="D24" s="16">
        <v>4120</v>
      </c>
      <c r="E24" s="33" t="s">
        <v>9</v>
      </c>
      <c r="F24" s="18">
        <v>9315</v>
      </c>
    </row>
    <row r="25" spans="1:6" ht="11.1" customHeight="1">
      <c r="A25" s="46"/>
      <c r="B25" s="60"/>
      <c r="C25" s="86"/>
      <c r="D25" s="16">
        <v>4140</v>
      </c>
      <c r="E25" s="33" t="s">
        <v>31</v>
      </c>
      <c r="F25" s="18">
        <f>3000-3000</f>
        <v>0</v>
      </c>
    </row>
    <row r="26" spans="1:6" ht="11.1" customHeight="1">
      <c r="A26" s="46"/>
      <c r="B26" s="60"/>
      <c r="C26" s="86"/>
      <c r="D26" s="16">
        <v>4210</v>
      </c>
      <c r="E26" s="33" t="s">
        <v>18</v>
      </c>
      <c r="F26" s="18">
        <v>17820</v>
      </c>
    </row>
    <row r="27" spans="1:6" ht="11.1" customHeight="1">
      <c r="A27" s="46"/>
      <c r="B27" s="60"/>
      <c r="C27" s="86"/>
      <c r="D27" s="16">
        <v>4220</v>
      </c>
      <c r="E27" s="33" t="s">
        <v>32</v>
      </c>
      <c r="F27" s="18">
        <v>3453</v>
      </c>
    </row>
    <row r="28" spans="1:6" ht="11.1" customHeight="1">
      <c r="A28" s="46"/>
      <c r="B28" s="60"/>
      <c r="C28" s="86"/>
      <c r="D28" s="16">
        <v>4240</v>
      </c>
      <c r="E28" s="33" t="s">
        <v>48</v>
      </c>
      <c r="F28" s="18">
        <v>2563</v>
      </c>
    </row>
    <row r="29" spans="1:6" ht="11.1" customHeight="1">
      <c r="A29" s="46"/>
      <c r="B29" s="60"/>
      <c r="C29" s="86"/>
      <c r="D29" s="16">
        <v>4260</v>
      </c>
      <c r="E29" s="33" t="s">
        <v>86</v>
      </c>
      <c r="F29" s="18">
        <v>9000</v>
      </c>
    </row>
    <row r="30" spans="1:6" ht="11.1" customHeight="1">
      <c r="A30" s="46"/>
      <c r="B30" s="60"/>
      <c r="C30" s="86"/>
      <c r="D30" s="16"/>
      <c r="E30" s="33" t="s">
        <v>34</v>
      </c>
      <c r="F30" s="18">
        <v>0</v>
      </c>
    </row>
    <row r="31" spans="1:6" ht="11.1" customHeight="1">
      <c r="A31" s="46"/>
      <c r="B31" s="60"/>
      <c r="C31" s="86"/>
      <c r="D31" s="16"/>
      <c r="E31" s="33" t="s">
        <v>35</v>
      </c>
      <c r="F31" s="18">
        <v>62000</v>
      </c>
    </row>
    <row r="32" spans="1:6" ht="11.1" customHeight="1">
      <c r="A32" s="46"/>
      <c r="B32" s="60"/>
      <c r="C32" s="86"/>
      <c r="D32" s="16">
        <v>4280</v>
      </c>
      <c r="E32" s="33" t="s">
        <v>36</v>
      </c>
      <c r="F32" s="18">
        <v>860</v>
      </c>
    </row>
    <row r="33" spans="1:6" ht="11.1" customHeight="1">
      <c r="A33" s="46"/>
      <c r="B33" s="60"/>
      <c r="C33" s="86"/>
      <c r="D33" s="16">
        <v>4300</v>
      </c>
      <c r="E33" s="33" t="s">
        <v>37</v>
      </c>
      <c r="F33" s="18">
        <f>20637-9500</f>
        <v>11137</v>
      </c>
    </row>
    <row r="34" spans="1:6" ht="11.1" customHeight="1">
      <c r="A34" s="46"/>
      <c r="B34" s="60"/>
      <c r="C34" s="86"/>
      <c r="D34" s="16"/>
      <c r="E34" s="40" t="s">
        <v>38</v>
      </c>
      <c r="F34" s="18">
        <v>9500</v>
      </c>
    </row>
    <row r="35" spans="1:6" ht="11.1" customHeight="1">
      <c r="A35" s="46"/>
      <c r="B35" s="60"/>
      <c r="C35" s="86"/>
      <c r="D35" s="16">
        <v>4360</v>
      </c>
      <c r="E35" s="41" t="s">
        <v>40</v>
      </c>
      <c r="F35" s="18">
        <v>3500</v>
      </c>
    </row>
    <row r="36" spans="1:6" ht="12.75" customHeight="1">
      <c r="A36" s="46"/>
      <c r="B36" s="60"/>
      <c r="C36" s="86"/>
      <c r="D36" s="16"/>
      <c r="E36" s="41" t="s">
        <v>39</v>
      </c>
      <c r="F36" s="18">
        <f>10265-3500</f>
        <v>6765</v>
      </c>
    </row>
    <row r="37" spans="1:6" ht="12.75" customHeight="1">
      <c r="A37" s="46"/>
      <c r="B37" s="60"/>
      <c r="C37" s="86"/>
      <c r="D37" s="16">
        <v>4390</v>
      </c>
      <c r="E37" s="41" t="s">
        <v>119</v>
      </c>
      <c r="F37" s="18">
        <v>0</v>
      </c>
    </row>
    <row r="38" spans="1:6" ht="12" customHeight="1">
      <c r="A38" s="46"/>
      <c r="B38" s="60"/>
      <c r="C38" s="86"/>
      <c r="D38" s="16">
        <v>4400</v>
      </c>
      <c r="E38" s="33" t="s">
        <v>120</v>
      </c>
      <c r="F38" s="18">
        <v>0</v>
      </c>
    </row>
    <row r="39" spans="1:6" ht="12" customHeight="1">
      <c r="A39" s="46"/>
      <c r="B39" s="60"/>
      <c r="C39" s="86"/>
      <c r="D39" s="16">
        <v>4410</v>
      </c>
      <c r="E39" s="33" t="s">
        <v>41</v>
      </c>
      <c r="F39" s="18">
        <v>440</v>
      </c>
    </row>
    <row r="40" spans="1:6" ht="11.1" customHeight="1">
      <c r="A40" s="46"/>
      <c r="B40" s="60"/>
      <c r="C40" s="86"/>
      <c r="D40" s="16">
        <v>4430</v>
      </c>
      <c r="E40" s="33" t="s">
        <v>24</v>
      </c>
      <c r="F40" s="18">
        <v>0</v>
      </c>
    </row>
    <row r="41" spans="1:6" ht="11.1" customHeight="1">
      <c r="A41" s="46"/>
      <c r="B41" s="60"/>
      <c r="C41" s="86"/>
      <c r="D41" s="16">
        <v>4440</v>
      </c>
      <c r="E41" s="41" t="s">
        <v>42</v>
      </c>
      <c r="F41" s="18">
        <v>78589</v>
      </c>
    </row>
    <row r="42" spans="1:6" ht="11.1" customHeight="1">
      <c r="A42" s="46"/>
      <c r="B42" s="60"/>
      <c r="C42" s="86"/>
      <c r="D42" s="53">
        <v>4510</v>
      </c>
      <c r="E42" s="40" t="s">
        <v>93</v>
      </c>
      <c r="F42" s="18">
        <v>0</v>
      </c>
    </row>
    <row r="43" spans="1:6" ht="11.1" customHeight="1">
      <c r="A43" s="46"/>
      <c r="B43" s="60"/>
      <c r="C43" s="86"/>
      <c r="D43" s="42">
        <v>4520</v>
      </c>
      <c r="E43" s="40" t="s">
        <v>43</v>
      </c>
      <c r="F43" s="18">
        <v>1440</v>
      </c>
    </row>
    <row r="44" spans="1:6" ht="11.1" customHeight="1">
      <c r="A44" s="46"/>
      <c r="B44" s="60"/>
      <c r="C44" s="86"/>
      <c r="D44" s="42">
        <v>4610</v>
      </c>
      <c r="E44" s="40" t="s">
        <v>184</v>
      </c>
      <c r="F44" s="18">
        <v>74</v>
      </c>
    </row>
    <row r="45" spans="1:6" ht="11.1" customHeight="1">
      <c r="A45" s="46"/>
      <c r="B45" s="60"/>
      <c r="C45" s="86"/>
      <c r="D45" s="16">
        <v>4700</v>
      </c>
      <c r="E45" s="41" t="s">
        <v>122</v>
      </c>
      <c r="F45" s="18">
        <v>600</v>
      </c>
    </row>
    <row r="46" spans="1:6" ht="11.1" customHeight="1">
      <c r="A46" s="46"/>
      <c r="B46" s="60"/>
      <c r="C46" s="55" t="s">
        <v>44</v>
      </c>
      <c r="D46" s="219" t="s">
        <v>45</v>
      </c>
      <c r="E46" s="218"/>
      <c r="F46" s="30">
        <f>F47</f>
        <v>18145</v>
      </c>
    </row>
    <row r="47" spans="1:6" ht="11.1" customHeight="1">
      <c r="A47" s="46"/>
      <c r="B47" s="60"/>
      <c r="C47" s="67"/>
      <c r="D47" s="87">
        <v>4270</v>
      </c>
      <c r="E47" s="88" t="s">
        <v>46</v>
      </c>
      <c r="F47" s="18">
        <v>18145</v>
      </c>
    </row>
    <row r="48" spans="1:6" ht="11.1" customHeight="1">
      <c r="A48" s="44"/>
      <c r="B48" s="95">
        <v>80146</v>
      </c>
      <c r="C48" s="211" t="s">
        <v>50</v>
      </c>
      <c r="D48" s="212"/>
      <c r="E48" s="213"/>
      <c r="F48" s="25">
        <f>F49</f>
        <v>3602</v>
      </c>
    </row>
    <row r="49" spans="1:6" ht="12.75" customHeight="1">
      <c r="A49" s="46"/>
      <c r="B49" s="60"/>
      <c r="C49" s="85" t="s">
        <v>51</v>
      </c>
      <c r="D49" s="214" t="s">
        <v>50</v>
      </c>
      <c r="E49" s="215"/>
      <c r="F49" s="30">
        <f>SUM(F50:F50)</f>
        <v>3602</v>
      </c>
    </row>
    <row r="50" spans="1:6" ht="14.25" customHeight="1">
      <c r="A50" s="46"/>
      <c r="B50" s="60"/>
      <c r="C50" s="94"/>
      <c r="D50" s="43">
        <v>4700</v>
      </c>
      <c r="E50" s="41" t="s">
        <v>52</v>
      </c>
      <c r="F50" s="18">
        <v>3602</v>
      </c>
    </row>
    <row r="51" spans="1:6" ht="39.75" customHeight="1">
      <c r="A51" s="51"/>
      <c r="B51" s="52">
        <v>80149</v>
      </c>
      <c r="C51" s="211" t="s">
        <v>90</v>
      </c>
      <c r="D51" s="212"/>
      <c r="E51" s="213"/>
      <c r="F51" s="25">
        <f>F52</f>
        <v>816028</v>
      </c>
    </row>
    <row r="52" spans="1:6" ht="23.25" customHeight="1">
      <c r="A52" s="51"/>
      <c r="B52" s="50"/>
      <c r="C52" s="47" t="s">
        <v>55</v>
      </c>
      <c r="D52" s="266" t="s">
        <v>56</v>
      </c>
      <c r="E52" s="267"/>
      <c r="F52" s="30">
        <f>SUM(F53:F60)</f>
        <v>816028</v>
      </c>
    </row>
    <row r="53" spans="1:6" ht="14.25" customHeight="1">
      <c r="A53" s="51"/>
      <c r="B53" s="51"/>
      <c r="C53" s="50"/>
      <c r="D53" s="53">
        <v>4010</v>
      </c>
      <c r="E53" s="33" t="s">
        <v>25</v>
      </c>
      <c r="F53" s="18">
        <v>634130</v>
      </c>
    </row>
    <row r="54" spans="1:6" ht="12.75" customHeight="1">
      <c r="A54" s="51"/>
      <c r="B54" s="51"/>
      <c r="C54" s="54"/>
      <c r="D54" s="16">
        <v>4040</v>
      </c>
      <c r="E54" s="33" t="s">
        <v>26</v>
      </c>
      <c r="F54" s="18">
        <v>0</v>
      </c>
    </row>
    <row r="55" spans="1:6" ht="12.75" customHeight="1">
      <c r="A55" s="51"/>
      <c r="B55" s="51"/>
      <c r="C55" s="54"/>
      <c r="D55" s="53">
        <v>4110</v>
      </c>
      <c r="E55" s="33" t="s">
        <v>29</v>
      </c>
      <c r="F55" s="18">
        <v>108373</v>
      </c>
    </row>
    <row r="56" spans="1:6" ht="12.75" customHeight="1">
      <c r="A56" s="51"/>
      <c r="B56" s="51"/>
      <c r="C56" s="54"/>
      <c r="D56" s="53">
        <v>4120</v>
      </c>
      <c r="E56" s="33" t="s">
        <v>9</v>
      </c>
      <c r="F56" s="18">
        <v>15537</v>
      </c>
    </row>
    <row r="57" spans="1:6" ht="12.75" customHeight="1">
      <c r="A57" s="51"/>
      <c r="B57" s="51"/>
      <c r="C57" s="54"/>
      <c r="D57" s="16">
        <v>4210</v>
      </c>
      <c r="E57" s="33" t="s">
        <v>18</v>
      </c>
      <c r="F57" s="18">
        <v>18300</v>
      </c>
    </row>
    <row r="58" spans="1:6" ht="12.75" customHeight="1">
      <c r="A58" s="51"/>
      <c r="B58" s="51"/>
      <c r="C58" s="54"/>
      <c r="D58" s="16">
        <v>4240</v>
      </c>
      <c r="E58" s="33" t="s">
        <v>48</v>
      </c>
      <c r="F58" s="18">
        <v>31700</v>
      </c>
    </row>
    <row r="59" spans="1:6" ht="12.75" customHeight="1">
      <c r="A59" s="51"/>
      <c r="B59" s="51"/>
      <c r="C59" s="54"/>
      <c r="D59" s="16">
        <v>4300</v>
      </c>
      <c r="E59" s="33" t="s">
        <v>37</v>
      </c>
      <c r="F59" s="18">
        <v>500</v>
      </c>
    </row>
    <row r="60" spans="1:6" ht="12.75" customHeight="1">
      <c r="A60" s="29"/>
      <c r="B60" s="92"/>
      <c r="C60" s="93"/>
      <c r="D60" s="42">
        <v>4440</v>
      </c>
      <c r="E60" s="41" t="s">
        <v>54</v>
      </c>
      <c r="F60" s="19">
        <v>7488</v>
      </c>
    </row>
    <row r="61" spans="1:6" ht="12.75" customHeight="1">
      <c r="A61" s="46"/>
      <c r="B61" s="45">
        <v>80195</v>
      </c>
      <c r="C61" s="217" t="s">
        <v>57</v>
      </c>
      <c r="D61" s="226"/>
      <c r="E61" s="227"/>
      <c r="F61" s="25">
        <f>F62+F64</f>
        <v>6620</v>
      </c>
    </row>
    <row r="62" spans="1:6" s="26" customFormat="1" ht="12" customHeight="1">
      <c r="A62" s="46"/>
      <c r="B62" s="32"/>
      <c r="C62" s="68" t="s">
        <v>58</v>
      </c>
      <c r="D62" s="218" t="s">
        <v>59</v>
      </c>
      <c r="E62" s="219"/>
      <c r="F62" s="30">
        <f>F63</f>
        <v>6620</v>
      </c>
    </row>
    <row r="63" spans="1:6" s="63" customFormat="1" ht="13.5" customHeight="1">
      <c r="A63" s="46"/>
      <c r="B63" s="35"/>
      <c r="C63" s="94"/>
      <c r="D63" s="56">
        <v>4440</v>
      </c>
      <c r="E63" s="57" t="s">
        <v>60</v>
      </c>
      <c r="F63" s="48">
        <v>6620</v>
      </c>
    </row>
    <row r="64" spans="1:6" s="63" customFormat="1" ht="13.5" customHeight="1">
      <c r="A64" s="46"/>
      <c r="B64" s="35"/>
      <c r="C64" s="58" t="s">
        <v>61</v>
      </c>
      <c r="D64" s="230" t="s">
        <v>62</v>
      </c>
      <c r="E64" s="231"/>
      <c r="F64" s="30">
        <f>SUM(F65:F67)</f>
        <v>0</v>
      </c>
    </row>
    <row r="65" spans="1:6" s="63" customFormat="1" ht="13.5" customHeight="1">
      <c r="A65" s="46"/>
      <c r="B65" s="35"/>
      <c r="C65" s="32"/>
      <c r="D65" s="16">
        <v>4010</v>
      </c>
      <c r="E65" s="33" t="s">
        <v>25</v>
      </c>
      <c r="F65" s="18">
        <v>0</v>
      </c>
    </row>
    <row r="66" spans="1:6" s="63" customFormat="1" ht="13.5" customHeight="1">
      <c r="A66" s="46"/>
      <c r="B66" s="35"/>
      <c r="C66" s="35"/>
      <c r="D66" s="16">
        <v>4110</v>
      </c>
      <c r="E66" s="33" t="s">
        <v>29</v>
      </c>
      <c r="F66" s="18">
        <v>0</v>
      </c>
    </row>
    <row r="67" spans="1:6" s="63" customFormat="1" ht="13.5" customHeight="1">
      <c r="A67" s="49"/>
      <c r="B67" s="59"/>
      <c r="C67" s="59"/>
      <c r="D67" s="16">
        <v>4120</v>
      </c>
      <c r="E67" s="33" t="s">
        <v>9</v>
      </c>
      <c r="F67" s="18">
        <v>0</v>
      </c>
    </row>
    <row r="68" spans="1:6" ht="12.75" customHeight="1">
      <c r="A68" s="99">
        <v>854</v>
      </c>
      <c r="B68" s="257" t="s">
        <v>67</v>
      </c>
      <c r="C68" s="257"/>
      <c r="D68" s="257"/>
      <c r="E68" s="220"/>
      <c r="F68" s="207">
        <f>F69+F77</f>
        <v>10160</v>
      </c>
    </row>
    <row r="69" spans="1:6" ht="12.75" customHeight="1">
      <c r="A69" s="27"/>
      <c r="B69" s="66">
        <v>85415</v>
      </c>
      <c r="C69" s="216" t="s">
        <v>68</v>
      </c>
      <c r="D69" s="216"/>
      <c r="E69" s="217"/>
      <c r="F69" s="25">
        <f>F70+F73+F75</f>
        <v>10160</v>
      </c>
    </row>
    <row r="70" spans="1:6" ht="12.75" customHeight="1">
      <c r="A70" s="64"/>
      <c r="B70" s="86"/>
      <c r="C70" s="91" t="s">
        <v>69</v>
      </c>
      <c r="D70" s="218" t="s">
        <v>70</v>
      </c>
      <c r="E70" s="219"/>
      <c r="F70" s="30">
        <f>F71+F72</f>
        <v>0</v>
      </c>
    </row>
    <row r="71" spans="1:6" ht="21.75" customHeight="1">
      <c r="A71" s="64"/>
      <c r="B71" s="86"/>
      <c r="C71" s="84"/>
      <c r="D71" s="42">
        <v>3240</v>
      </c>
      <c r="E71" s="41" t="s">
        <v>71</v>
      </c>
      <c r="F71" s="65">
        <v>0</v>
      </c>
    </row>
    <row r="72" spans="1:6" ht="12" customHeight="1">
      <c r="A72" s="64"/>
      <c r="B72" s="86"/>
      <c r="C72" s="61"/>
      <c r="D72" s="42">
        <v>3260</v>
      </c>
      <c r="E72" s="41" t="s">
        <v>91</v>
      </c>
      <c r="F72" s="65">
        <v>0</v>
      </c>
    </row>
    <row r="73" spans="1:6" ht="11.1" customHeight="1">
      <c r="A73" s="64"/>
      <c r="B73" s="86"/>
      <c r="C73" s="91" t="s">
        <v>72</v>
      </c>
      <c r="D73" s="218" t="s">
        <v>73</v>
      </c>
      <c r="E73" s="219"/>
      <c r="F73" s="30">
        <f>F74</f>
        <v>10160</v>
      </c>
    </row>
    <row r="74" spans="1:6" ht="11.1" customHeight="1">
      <c r="A74" s="64"/>
      <c r="B74" s="86"/>
      <c r="C74" s="94"/>
      <c r="D74" s="43">
        <v>3260</v>
      </c>
      <c r="E74" s="41" t="s">
        <v>74</v>
      </c>
      <c r="F74" s="65">
        <v>10160</v>
      </c>
    </row>
    <row r="75" spans="1:6" s="26" customFormat="1" ht="11.1" customHeight="1">
      <c r="A75" s="64"/>
      <c r="B75" s="86"/>
      <c r="C75" s="91" t="s">
        <v>75</v>
      </c>
      <c r="D75" s="215" t="s">
        <v>76</v>
      </c>
      <c r="E75" s="214"/>
      <c r="F75" s="30">
        <f>F76</f>
        <v>0</v>
      </c>
    </row>
    <row r="76" spans="1:6" s="26" customFormat="1" ht="11.1" customHeight="1">
      <c r="A76" s="64"/>
      <c r="B76" s="101"/>
      <c r="C76" s="94"/>
      <c r="D76" s="43">
        <v>3260</v>
      </c>
      <c r="E76" s="41" t="s">
        <v>77</v>
      </c>
      <c r="F76" s="65">
        <v>0</v>
      </c>
    </row>
    <row r="77" spans="1:6" s="26" customFormat="1" ht="11.1" customHeight="1">
      <c r="A77" s="64"/>
      <c r="B77" s="66">
        <v>85416</v>
      </c>
      <c r="C77" s="216" t="s">
        <v>78</v>
      </c>
      <c r="D77" s="216"/>
      <c r="E77" s="217"/>
      <c r="F77" s="25">
        <f>F78</f>
        <v>0</v>
      </c>
    </row>
    <row r="78" spans="1:6" s="26" customFormat="1" ht="12.75" customHeight="1">
      <c r="A78" s="64"/>
      <c r="B78" s="67"/>
      <c r="C78" s="68" t="s">
        <v>79</v>
      </c>
      <c r="D78" s="218" t="s">
        <v>80</v>
      </c>
      <c r="E78" s="219"/>
      <c r="F78" s="30">
        <f>F79</f>
        <v>0</v>
      </c>
    </row>
    <row r="79" spans="1:6" s="26" customFormat="1" ht="11.1" customHeight="1">
      <c r="A79" s="206"/>
      <c r="B79" s="69"/>
      <c r="C79" s="70"/>
      <c r="D79" s="43">
        <v>3240</v>
      </c>
      <c r="E79" s="41" t="s">
        <v>81</v>
      </c>
      <c r="F79" s="65">
        <v>0</v>
      </c>
    </row>
    <row r="80" spans="1:6" s="26" customFormat="1" ht="11.1" customHeight="1">
      <c r="A80" s="220" t="s">
        <v>82</v>
      </c>
      <c r="B80" s="221"/>
      <c r="C80" s="221"/>
      <c r="D80" s="221"/>
      <c r="E80" s="222"/>
      <c r="F80" s="25">
        <f>F15+F68</f>
        <v>2703631</v>
      </c>
    </row>
    <row r="81" spans="6:6">
      <c r="F81" s="75"/>
    </row>
    <row r="82" spans="6:6">
      <c r="F82" s="75"/>
    </row>
    <row r="83" spans="6:6">
      <c r="F83" s="75"/>
    </row>
    <row r="84" spans="6:6">
      <c r="F84" s="75"/>
    </row>
    <row r="85" spans="6:6">
      <c r="F85" s="75"/>
    </row>
    <row r="86" spans="6:6">
      <c r="F86" s="75"/>
    </row>
    <row r="87" spans="6:6">
      <c r="F87" s="75"/>
    </row>
    <row r="88" spans="6:6">
      <c r="F88" s="75"/>
    </row>
    <row r="89" spans="6:6">
      <c r="F89" s="75"/>
    </row>
    <row r="90" spans="6:6">
      <c r="F90" s="75"/>
    </row>
    <row r="91" spans="6:6">
      <c r="F91" s="75"/>
    </row>
    <row r="92" spans="6:6">
      <c r="F92" s="75"/>
    </row>
    <row r="93" spans="6:6">
      <c r="F93" s="75"/>
    </row>
    <row r="94" spans="6:6">
      <c r="F94" s="75"/>
    </row>
    <row r="95" spans="6:6">
      <c r="F95" s="75"/>
    </row>
    <row r="96" spans="6:6">
      <c r="F96" s="75"/>
    </row>
    <row r="97" spans="6:6">
      <c r="F97" s="75"/>
    </row>
    <row r="98" spans="6:6">
      <c r="F98" s="75"/>
    </row>
    <row r="99" spans="6:6">
      <c r="F99" s="75"/>
    </row>
    <row r="100" spans="6:6">
      <c r="F100" s="75"/>
    </row>
    <row r="101" spans="6:6">
      <c r="F101" s="75"/>
    </row>
    <row r="102" spans="6:6">
      <c r="F102" s="75"/>
    </row>
    <row r="103" spans="6:6">
      <c r="F103" s="75"/>
    </row>
    <row r="104" spans="6:6">
      <c r="F104" s="75"/>
    </row>
    <row r="105" spans="6:6">
      <c r="F105" s="75"/>
    </row>
    <row r="106" spans="6:6">
      <c r="F106" s="75"/>
    </row>
    <row r="107" spans="6:6">
      <c r="F107" s="75"/>
    </row>
    <row r="108" spans="6:6">
      <c r="F108" s="75"/>
    </row>
    <row r="109" spans="6:6">
      <c r="F109" s="75"/>
    </row>
    <row r="110" spans="6:6">
      <c r="F110" s="75"/>
    </row>
    <row r="111" spans="6:6">
      <c r="F111" s="75"/>
    </row>
    <row r="112" spans="6:6">
      <c r="F112" s="75"/>
    </row>
    <row r="113" spans="6:6">
      <c r="F113" s="75"/>
    </row>
    <row r="114" spans="6:6">
      <c r="F114" s="75"/>
    </row>
    <row r="115" spans="6:6">
      <c r="F115" s="75"/>
    </row>
    <row r="116" spans="6:6">
      <c r="F116" s="75"/>
    </row>
    <row r="117" spans="6:6">
      <c r="F117" s="75"/>
    </row>
    <row r="118" spans="6:6">
      <c r="F118" s="75"/>
    </row>
    <row r="119" spans="6:6">
      <c r="F119" s="75"/>
    </row>
    <row r="120" spans="6:6">
      <c r="F120" s="75"/>
    </row>
    <row r="121" spans="6:6">
      <c r="F121" s="75"/>
    </row>
    <row r="122" spans="6:6">
      <c r="F122" s="75"/>
    </row>
    <row r="123" spans="6:6">
      <c r="F123" s="75"/>
    </row>
    <row r="124" spans="6:6">
      <c r="F124" s="75"/>
    </row>
    <row r="125" spans="6:6">
      <c r="F125" s="75"/>
    </row>
    <row r="126" spans="6:6">
      <c r="F126" s="75"/>
    </row>
    <row r="127" spans="6:6">
      <c r="F127" s="75"/>
    </row>
    <row r="128" spans="6:6">
      <c r="F128" s="75"/>
    </row>
    <row r="129" spans="6:6">
      <c r="F129" s="75"/>
    </row>
    <row r="130" spans="6:6">
      <c r="F130" s="75"/>
    </row>
    <row r="131" spans="6:6">
      <c r="F131" s="75"/>
    </row>
    <row r="132" spans="6:6">
      <c r="F132" s="75"/>
    </row>
    <row r="133" spans="6:6">
      <c r="F133" s="75"/>
    </row>
    <row r="134" spans="6:6">
      <c r="F134" s="75"/>
    </row>
    <row r="135" spans="6:6">
      <c r="F135" s="75"/>
    </row>
    <row r="136" spans="6:6">
      <c r="F136" s="75"/>
    </row>
    <row r="137" spans="6:6">
      <c r="F137" s="75"/>
    </row>
    <row r="138" spans="6:6">
      <c r="F138" s="75"/>
    </row>
    <row r="139" spans="6:6">
      <c r="F139" s="75"/>
    </row>
    <row r="140" spans="6:6">
      <c r="F140" s="75"/>
    </row>
    <row r="141" spans="6:6">
      <c r="F141" s="75"/>
    </row>
  </sheetData>
  <mergeCells count="20">
    <mergeCell ref="D64:E64"/>
    <mergeCell ref="A12:F12"/>
    <mergeCell ref="B15:E15"/>
    <mergeCell ref="C16:E16"/>
    <mergeCell ref="D17:E17"/>
    <mergeCell ref="D46:E46"/>
    <mergeCell ref="C48:E48"/>
    <mergeCell ref="D49:E49"/>
    <mergeCell ref="C51:E51"/>
    <mergeCell ref="D52:E52"/>
    <mergeCell ref="C61:E61"/>
    <mergeCell ref="D62:E62"/>
    <mergeCell ref="D78:E78"/>
    <mergeCell ref="A80:E80"/>
    <mergeCell ref="B68:E68"/>
    <mergeCell ref="C69:E69"/>
    <mergeCell ref="D70:E70"/>
    <mergeCell ref="D73:E73"/>
    <mergeCell ref="D75:E75"/>
    <mergeCell ref="C77:E77"/>
  </mergeCells>
  <pageMargins left="0.39370078740157483" right="0.35433070866141736" top="0.39370078740157483" bottom="0.23622047244094491" header="0.15748031496062992" footer="0.19685039370078741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zoomScaleNormal="100" workbookViewId="0">
      <selection activeCell="F4" sqref="F4"/>
    </sheetView>
  </sheetViews>
  <sheetFormatPr defaultRowHeight="14.25"/>
  <cols>
    <col min="1" max="1" width="5.375" customWidth="1"/>
    <col min="2" max="2" width="6.375" customWidth="1"/>
    <col min="3" max="3" width="8.875" customWidth="1"/>
    <col min="4" max="4" width="6.625" customWidth="1"/>
    <col min="5" max="5" width="51.5" customWidth="1"/>
    <col min="6" max="6" width="13.375" customWidth="1"/>
    <col min="7" max="7" width="6.625" customWidth="1"/>
  </cols>
  <sheetData>
    <row r="1" spans="1:7" s="2" customFormat="1" ht="12.75">
      <c r="A1" s="1" t="s">
        <v>177</v>
      </c>
    </row>
    <row r="2" spans="1:7" s="2" customFormat="1" ht="12.75">
      <c r="A2" s="3" t="s">
        <v>178</v>
      </c>
    </row>
    <row r="3" spans="1:7" s="2" customFormat="1" ht="12.75">
      <c r="A3" s="3" t="s">
        <v>179</v>
      </c>
    </row>
    <row r="4" spans="1:7" ht="15">
      <c r="E4" s="4" t="s">
        <v>0</v>
      </c>
      <c r="F4" s="5" t="s">
        <v>200</v>
      </c>
      <c r="G4" s="103"/>
    </row>
    <row r="5" spans="1:7" ht="15">
      <c r="E5" s="4"/>
      <c r="F5" s="5"/>
      <c r="G5" s="103"/>
    </row>
    <row r="6" spans="1:7">
      <c r="A6" s="7"/>
      <c r="F6" s="8"/>
    </row>
    <row r="7" spans="1:7">
      <c r="B7" s="9"/>
      <c r="E7" s="1" t="s">
        <v>1</v>
      </c>
      <c r="F7" s="10"/>
    </row>
    <row r="8" spans="1:7">
      <c r="E8" s="1" t="s">
        <v>2</v>
      </c>
      <c r="F8" s="11"/>
    </row>
    <row r="9" spans="1:7">
      <c r="E9" s="3" t="s">
        <v>3</v>
      </c>
      <c r="F9" s="11"/>
    </row>
    <row r="10" spans="1:7">
      <c r="E10" s="3" t="s">
        <v>4</v>
      </c>
      <c r="F10" s="11"/>
    </row>
    <row r="12" spans="1:7" ht="19.5" customHeight="1">
      <c r="A12" s="223" t="s">
        <v>110</v>
      </c>
      <c r="B12" s="223"/>
      <c r="C12" s="223"/>
      <c r="D12" s="223"/>
      <c r="E12" s="223"/>
      <c r="F12" s="223"/>
      <c r="G12" s="133"/>
    </row>
    <row r="14" spans="1:7" ht="12.75" customHeight="1">
      <c r="A14" s="21" t="s">
        <v>10</v>
      </c>
      <c r="B14" s="21" t="s">
        <v>11</v>
      </c>
      <c r="C14" s="21" t="s">
        <v>12</v>
      </c>
      <c r="D14" s="21" t="s">
        <v>13</v>
      </c>
      <c r="E14" s="22" t="s">
        <v>14</v>
      </c>
      <c r="F14" s="21" t="s">
        <v>15</v>
      </c>
    </row>
    <row r="15" spans="1:7" s="26" customFormat="1" ht="11.1" customHeight="1">
      <c r="A15" s="23">
        <v>801</v>
      </c>
      <c r="B15" s="236" t="s">
        <v>17</v>
      </c>
      <c r="C15" s="236"/>
      <c r="D15" s="236"/>
      <c r="E15" s="237"/>
      <c r="F15" s="25">
        <f>F16+F47+F50+F60</f>
        <v>2247112</v>
      </c>
    </row>
    <row r="16" spans="1:7" s="26" customFormat="1" ht="11.1" customHeight="1">
      <c r="A16" s="149"/>
      <c r="B16" s="96">
        <v>80104</v>
      </c>
      <c r="C16" s="238" t="s">
        <v>111</v>
      </c>
      <c r="D16" s="239"/>
      <c r="E16" s="240"/>
      <c r="F16" s="25">
        <f>F17+F45</f>
        <v>1430012</v>
      </c>
    </row>
    <row r="17" spans="1:6" ht="11.1" customHeight="1">
      <c r="A17" s="151"/>
      <c r="B17" s="105"/>
      <c r="C17" s="106" t="s">
        <v>112</v>
      </c>
      <c r="D17" s="228" t="s">
        <v>113</v>
      </c>
      <c r="E17" s="229"/>
      <c r="F17" s="30">
        <f>SUM(F18:F44)-F19</f>
        <v>1345812</v>
      </c>
    </row>
    <row r="18" spans="1:6" ht="11.1" customHeight="1">
      <c r="A18" s="151"/>
      <c r="B18" s="107"/>
      <c r="C18" s="108"/>
      <c r="D18" s="115">
        <v>3020</v>
      </c>
      <c r="E18" s="144" t="s">
        <v>21</v>
      </c>
      <c r="F18" s="153">
        <f>F19</f>
        <v>5100</v>
      </c>
    </row>
    <row r="19" spans="1:6" ht="11.1" customHeight="1">
      <c r="A19" s="151"/>
      <c r="B19" s="107"/>
      <c r="C19" s="112"/>
      <c r="D19" s="115"/>
      <c r="E19" s="144" t="s">
        <v>23</v>
      </c>
      <c r="F19" s="153">
        <v>5100</v>
      </c>
    </row>
    <row r="20" spans="1:6" ht="11.1" customHeight="1">
      <c r="A20" s="151"/>
      <c r="B20" s="107"/>
      <c r="C20" s="112"/>
      <c r="D20" s="115">
        <v>4010</v>
      </c>
      <c r="E20" s="144" t="s">
        <v>25</v>
      </c>
      <c r="F20" s="153">
        <v>844614</v>
      </c>
    </row>
    <row r="21" spans="1:6" ht="11.1" customHeight="1">
      <c r="A21" s="151"/>
      <c r="B21" s="107"/>
      <c r="C21" s="112"/>
      <c r="D21" s="115">
        <v>4040</v>
      </c>
      <c r="E21" s="144" t="s">
        <v>26</v>
      </c>
      <c r="F21" s="153">
        <v>103577</v>
      </c>
    </row>
    <row r="22" spans="1:6" ht="11.1" customHeight="1">
      <c r="A22" s="151"/>
      <c r="B22" s="107"/>
      <c r="C22" s="112"/>
      <c r="D22" s="115">
        <v>4110</v>
      </c>
      <c r="E22" s="144" t="s">
        <v>29</v>
      </c>
      <c r="F22" s="153">
        <v>159458</v>
      </c>
    </row>
    <row r="23" spans="1:6" ht="11.1" customHeight="1">
      <c r="A23" s="151"/>
      <c r="B23" s="107"/>
      <c r="C23" s="112"/>
      <c r="D23" s="115">
        <v>4120</v>
      </c>
      <c r="E23" s="144" t="s">
        <v>9</v>
      </c>
      <c r="F23" s="153">
        <v>14833</v>
      </c>
    </row>
    <row r="24" spans="1:6" ht="11.1" customHeight="1">
      <c r="A24" s="151"/>
      <c r="B24" s="107"/>
      <c r="C24" s="112"/>
      <c r="D24" s="115">
        <v>4140</v>
      </c>
      <c r="E24" s="144" t="s">
        <v>31</v>
      </c>
      <c r="F24" s="153">
        <v>0</v>
      </c>
    </row>
    <row r="25" spans="1:6" ht="11.1" customHeight="1">
      <c r="A25" s="151"/>
      <c r="B25" s="107"/>
      <c r="C25" s="112"/>
      <c r="D25" s="115">
        <v>4210</v>
      </c>
      <c r="E25" s="144" t="s">
        <v>18</v>
      </c>
      <c r="F25" s="153">
        <v>38295</v>
      </c>
    </row>
    <row r="26" spans="1:6" ht="11.1" customHeight="1">
      <c r="A26" s="151"/>
      <c r="B26" s="107"/>
      <c r="C26" s="112"/>
      <c r="D26" s="115">
        <v>4220</v>
      </c>
      <c r="E26" s="144" t="s">
        <v>32</v>
      </c>
      <c r="F26" s="153">
        <v>616</v>
      </c>
    </row>
    <row r="27" spans="1:6" ht="11.1" customHeight="1">
      <c r="A27" s="151"/>
      <c r="B27" s="107"/>
      <c r="C27" s="112"/>
      <c r="D27" s="115">
        <v>4240</v>
      </c>
      <c r="E27" s="144" t="s">
        <v>19</v>
      </c>
      <c r="F27" s="153">
        <v>2135</v>
      </c>
    </row>
    <row r="28" spans="1:6" ht="11.1" customHeight="1">
      <c r="A28" s="151"/>
      <c r="B28" s="107"/>
      <c r="C28" s="112"/>
      <c r="D28" s="115">
        <v>4260</v>
      </c>
      <c r="E28" s="144" t="s">
        <v>87</v>
      </c>
      <c r="F28" s="153">
        <f>27100-27100</f>
        <v>0</v>
      </c>
    </row>
    <row r="29" spans="1:6" ht="11.1" customHeight="1">
      <c r="A29" s="151"/>
      <c r="B29" s="107"/>
      <c r="C29" s="112"/>
      <c r="D29" s="115"/>
      <c r="E29" s="144" t="s">
        <v>35</v>
      </c>
      <c r="F29" s="153">
        <v>66000</v>
      </c>
    </row>
    <row r="30" spans="1:6" ht="11.1" customHeight="1">
      <c r="A30" s="151"/>
      <c r="B30" s="107"/>
      <c r="C30" s="112"/>
      <c r="D30" s="115"/>
      <c r="E30" s="144" t="s">
        <v>86</v>
      </c>
      <c r="F30" s="153">
        <v>13200</v>
      </c>
    </row>
    <row r="31" spans="1:6" ht="11.1" customHeight="1">
      <c r="A31" s="151"/>
      <c r="B31" s="107"/>
      <c r="C31" s="112"/>
      <c r="D31" s="115">
        <v>4280</v>
      </c>
      <c r="E31" s="144" t="s">
        <v>36</v>
      </c>
      <c r="F31" s="153">
        <v>830</v>
      </c>
    </row>
    <row r="32" spans="1:6" ht="11.1" customHeight="1">
      <c r="A32" s="151"/>
      <c r="B32" s="107"/>
      <c r="C32" s="112"/>
      <c r="D32" s="115">
        <v>4300</v>
      </c>
      <c r="E32" s="144" t="s">
        <v>37</v>
      </c>
      <c r="F32" s="155">
        <v>13715</v>
      </c>
    </row>
    <row r="33" spans="1:6" ht="11.25" customHeight="1">
      <c r="A33" s="151"/>
      <c r="B33" s="107"/>
      <c r="C33" s="112"/>
      <c r="D33" s="115"/>
      <c r="E33" s="116" t="s">
        <v>38</v>
      </c>
      <c r="F33" s="155">
        <v>6500</v>
      </c>
    </row>
    <row r="34" spans="1:6" ht="11.25" customHeight="1">
      <c r="A34" s="151"/>
      <c r="B34" s="107"/>
      <c r="C34" s="112"/>
      <c r="D34" s="115"/>
      <c r="E34" s="116" t="s">
        <v>180</v>
      </c>
      <c r="F34" s="155">
        <v>0</v>
      </c>
    </row>
    <row r="35" spans="1:6" ht="10.5" customHeight="1">
      <c r="A35" s="151"/>
      <c r="B35" s="107"/>
      <c r="C35" s="112"/>
      <c r="D35" s="16">
        <v>4360</v>
      </c>
      <c r="E35" s="110" t="s">
        <v>95</v>
      </c>
      <c r="F35" s="18">
        <f>4900-2400</f>
        <v>2500</v>
      </c>
    </row>
    <row r="36" spans="1:6" ht="10.5" customHeight="1">
      <c r="A36" s="151"/>
      <c r="B36" s="107"/>
      <c r="C36" s="112"/>
      <c r="D36" s="16"/>
      <c r="E36" s="110" t="s">
        <v>99</v>
      </c>
      <c r="F36" s="18">
        <v>6765</v>
      </c>
    </row>
    <row r="37" spans="1:6" ht="10.5" customHeight="1">
      <c r="A37" s="151"/>
      <c r="B37" s="107"/>
      <c r="C37" s="112"/>
      <c r="D37" s="16">
        <v>4390</v>
      </c>
      <c r="E37" s="110" t="s">
        <v>119</v>
      </c>
      <c r="F37" s="18">
        <v>0</v>
      </c>
    </row>
    <row r="38" spans="1:6" ht="11.1" customHeight="1">
      <c r="A38" s="151"/>
      <c r="B38" s="107"/>
      <c r="C38" s="112"/>
      <c r="D38" s="115">
        <v>4400</v>
      </c>
      <c r="E38" s="144" t="s">
        <v>120</v>
      </c>
      <c r="F38" s="153">
        <v>0</v>
      </c>
    </row>
    <row r="39" spans="1:6" ht="11.1" customHeight="1">
      <c r="A39" s="151"/>
      <c r="B39" s="107"/>
      <c r="C39" s="112"/>
      <c r="D39" s="115">
        <v>4410</v>
      </c>
      <c r="E39" s="144" t="s">
        <v>41</v>
      </c>
      <c r="F39" s="153">
        <v>440</v>
      </c>
    </row>
    <row r="40" spans="1:6" ht="11.1" customHeight="1">
      <c r="A40" s="151"/>
      <c r="B40" s="107"/>
      <c r="C40" s="112"/>
      <c r="D40" s="115">
        <v>4430</v>
      </c>
      <c r="E40" s="144" t="s">
        <v>24</v>
      </c>
      <c r="F40" s="153">
        <v>0</v>
      </c>
    </row>
    <row r="41" spans="1:6" ht="11.1" customHeight="1">
      <c r="A41" s="151"/>
      <c r="B41" s="107"/>
      <c r="C41" s="112"/>
      <c r="D41" s="115">
        <v>4440</v>
      </c>
      <c r="E41" s="110" t="s">
        <v>42</v>
      </c>
      <c r="F41" s="153">
        <v>63152</v>
      </c>
    </row>
    <row r="42" spans="1:6" ht="11.1" customHeight="1">
      <c r="A42" s="151"/>
      <c r="B42" s="107"/>
      <c r="C42" s="112"/>
      <c r="D42" s="42">
        <v>4520</v>
      </c>
      <c r="E42" s="40" t="s">
        <v>43</v>
      </c>
      <c r="F42" s="153">
        <v>2700</v>
      </c>
    </row>
    <row r="43" spans="1:6" ht="11.1" customHeight="1">
      <c r="A43" s="151"/>
      <c r="B43" s="107"/>
      <c r="C43" s="112"/>
      <c r="D43" s="42">
        <v>4530</v>
      </c>
      <c r="E43" s="40" t="s">
        <v>88</v>
      </c>
      <c r="F43" s="153">
        <v>82</v>
      </c>
    </row>
    <row r="44" spans="1:6" ht="11.1" customHeight="1">
      <c r="A44" s="151"/>
      <c r="B44" s="107"/>
      <c r="C44" s="112"/>
      <c r="D44" s="115">
        <v>4700</v>
      </c>
      <c r="E44" s="110" t="s">
        <v>122</v>
      </c>
      <c r="F44" s="153">
        <v>1300</v>
      </c>
    </row>
    <row r="45" spans="1:6" s="26" customFormat="1" ht="12.75" customHeight="1">
      <c r="A45" s="151"/>
      <c r="B45" s="107"/>
      <c r="C45" s="118" t="s">
        <v>44</v>
      </c>
      <c r="D45" s="241" t="s">
        <v>45</v>
      </c>
      <c r="E45" s="242"/>
      <c r="F45" s="30">
        <f>F46</f>
        <v>84200</v>
      </c>
    </row>
    <row r="46" spans="1:6" ht="11.25" customHeight="1">
      <c r="A46" s="151"/>
      <c r="B46" s="107"/>
      <c r="C46" s="108"/>
      <c r="D46" s="119">
        <v>4270</v>
      </c>
      <c r="E46" s="120" t="s">
        <v>46</v>
      </c>
      <c r="F46" s="153">
        <v>84200</v>
      </c>
    </row>
    <row r="47" spans="1:6" ht="14.25" customHeight="1">
      <c r="A47" s="156"/>
      <c r="B47" s="95">
        <v>80146</v>
      </c>
      <c r="C47" s="243" t="s">
        <v>50</v>
      </c>
      <c r="D47" s="244"/>
      <c r="E47" s="245"/>
      <c r="F47" s="25">
        <f>F48</f>
        <v>3030</v>
      </c>
    </row>
    <row r="48" spans="1:6" s="26" customFormat="1" ht="12.75" customHeight="1">
      <c r="A48" s="151"/>
      <c r="B48" s="107"/>
      <c r="C48" s="106" t="s">
        <v>51</v>
      </c>
      <c r="D48" s="228" t="s">
        <v>50</v>
      </c>
      <c r="E48" s="229"/>
      <c r="F48" s="30">
        <f>SUM(F49:F49)</f>
        <v>3030</v>
      </c>
    </row>
    <row r="49" spans="1:6" s="63" customFormat="1" ht="11.1" customHeight="1">
      <c r="A49" s="151"/>
      <c r="B49" s="107"/>
      <c r="C49" s="125"/>
      <c r="D49" s="109">
        <v>4700</v>
      </c>
      <c r="E49" s="110" t="s">
        <v>52</v>
      </c>
      <c r="F49" s="153">
        <v>3030</v>
      </c>
    </row>
    <row r="50" spans="1:6" s="63" customFormat="1" ht="37.5" customHeight="1">
      <c r="A50" s="151"/>
      <c r="B50" s="95">
        <v>80149</v>
      </c>
      <c r="C50" s="243" t="s">
        <v>137</v>
      </c>
      <c r="D50" s="244"/>
      <c r="E50" s="245"/>
      <c r="F50" s="168">
        <f>F51</f>
        <v>812775</v>
      </c>
    </row>
    <row r="51" spans="1:6" s="63" customFormat="1" ht="25.5" customHeight="1">
      <c r="A51" s="151"/>
      <c r="B51" s="107"/>
      <c r="C51" s="106" t="s">
        <v>55</v>
      </c>
      <c r="D51" s="228" t="s">
        <v>56</v>
      </c>
      <c r="E51" s="229"/>
      <c r="F51" s="30">
        <f>SUM(F52:F59)</f>
        <v>812775</v>
      </c>
    </row>
    <row r="52" spans="1:6" s="63" customFormat="1" ht="11.1" customHeight="1">
      <c r="A52" s="151"/>
      <c r="B52" s="107"/>
      <c r="C52" s="125"/>
      <c r="D52" s="109">
        <v>4010</v>
      </c>
      <c r="E52" s="110" t="s">
        <v>138</v>
      </c>
      <c r="F52" s="153">
        <v>656597</v>
      </c>
    </row>
    <row r="53" spans="1:6" s="63" customFormat="1" ht="11.1" customHeight="1">
      <c r="A53" s="151"/>
      <c r="B53" s="107"/>
      <c r="C53" s="125"/>
      <c r="D53" s="109">
        <v>4040</v>
      </c>
      <c r="E53" s="110" t="s">
        <v>139</v>
      </c>
      <c r="F53" s="153">
        <v>0</v>
      </c>
    </row>
    <row r="54" spans="1:6" s="63" customFormat="1" ht="11.1" customHeight="1">
      <c r="A54" s="151"/>
      <c r="B54" s="107"/>
      <c r="C54" s="125"/>
      <c r="D54" s="109">
        <v>4110</v>
      </c>
      <c r="E54" s="144" t="s">
        <v>29</v>
      </c>
      <c r="F54" s="153">
        <v>112213</v>
      </c>
    </row>
    <row r="55" spans="1:6" s="63" customFormat="1" ht="11.1" customHeight="1">
      <c r="A55" s="151"/>
      <c r="B55" s="107"/>
      <c r="C55" s="125"/>
      <c r="D55" s="109">
        <v>4120</v>
      </c>
      <c r="E55" s="144" t="s">
        <v>9</v>
      </c>
      <c r="F55" s="153">
        <v>16087</v>
      </c>
    </row>
    <row r="56" spans="1:6" s="63" customFormat="1" ht="11.1" customHeight="1">
      <c r="A56" s="151"/>
      <c r="B56" s="107"/>
      <c r="C56" s="125"/>
      <c r="D56" s="109">
        <v>4210</v>
      </c>
      <c r="E56" s="144" t="s">
        <v>18</v>
      </c>
      <c r="F56" s="153">
        <v>1000</v>
      </c>
    </row>
    <row r="57" spans="1:6" s="63" customFormat="1" ht="11.1" customHeight="1">
      <c r="A57" s="151"/>
      <c r="B57" s="107"/>
      <c r="C57" s="125"/>
      <c r="D57" s="115">
        <v>4240</v>
      </c>
      <c r="E57" s="144" t="s">
        <v>19</v>
      </c>
      <c r="F57" s="153">
        <v>11300</v>
      </c>
    </row>
    <row r="58" spans="1:6" s="63" customFormat="1" ht="11.1" customHeight="1">
      <c r="A58" s="151"/>
      <c r="B58" s="107"/>
      <c r="C58" s="125"/>
      <c r="D58" s="115">
        <v>4300</v>
      </c>
      <c r="E58" s="144" t="s">
        <v>37</v>
      </c>
      <c r="F58" s="153">
        <v>4000</v>
      </c>
    </row>
    <row r="59" spans="1:6" s="63" customFormat="1" ht="11.1" customHeight="1">
      <c r="A59" s="151"/>
      <c r="B59" s="107"/>
      <c r="C59" s="125"/>
      <c r="D59" s="109">
        <v>4440</v>
      </c>
      <c r="E59" s="144" t="s">
        <v>42</v>
      </c>
      <c r="F59" s="153">
        <v>11578</v>
      </c>
    </row>
    <row r="60" spans="1:6" s="63" customFormat="1" ht="11.1" customHeight="1">
      <c r="A60" s="151"/>
      <c r="B60" s="45">
        <v>80195</v>
      </c>
      <c r="C60" s="216" t="s">
        <v>57</v>
      </c>
      <c r="D60" s="216"/>
      <c r="E60" s="217"/>
      <c r="F60" s="25">
        <f>F61</f>
        <v>1295</v>
      </c>
    </row>
    <row r="61" spans="1:6" s="63" customFormat="1" ht="11.1" customHeight="1">
      <c r="A61" s="151"/>
      <c r="B61" s="32"/>
      <c r="C61" s="68" t="s">
        <v>58</v>
      </c>
      <c r="D61" s="218" t="s">
        <v>59</v>
      </c>
      <c r="E61" s="219"/>
      <c r="F61" s="30">
        <f>F62</f>
        <v>1295</v>
      </c>
    </row>
    <row r="62" spans="1:6" s="63" customFormat="1" ht="11.1" customHeight="1">
      <c r="A62" s="151"/>
      <c r="B62" s="35"/>
      <c r="C62" s="94"/>
      <c r="D62" s="56">
        <v>4440</v>
      </c>
      <c r="E62" s="57" t="s">
        <v>60</v>
      </c>
      <c r="F62" s="48">
        <v>1295</v>
      </c>
    </row>
    <row r="63" spans="1:6" ht="11.1" customHeight="1">
      <c r="A63" s="23">
        <v>854</v>
      </c>
      <c r="B63" s="236" t="s">
        <v>67</v>
      </c>
      <c r="C63" s="236"/>
      <c r="D63" s="236"/>
      <c r="E63" s="237"/>
      <c r="F63" s="25">
        <f>F64</f>
        <v>7292</v>
      </c>
    </row>
    <row r="64" spans="1:6" ht="13.5" customHeight="1">
      <c r="A64" s="156"/>
      <c r="B64" s="66">
        <v>85415</v>
      </c>
      <c r="C64" s="269" t="s">
        <v>94</v>
      </c>
      <c r="D64" s="269"/>
      <c r="E64" s="238"/>
      <c r="F64" s="25">
        <f>F65+F67+F70+F72</f>
        <v>7292</v>
      </c>
    </row>
    <row r="65" spans="1:6" ht="9.75" customHeight="1">
      <c r="A65" s="159"/>
      <c r="B65" s="108"/>
      <c r="C65" s="122" t="s">
        <v>79</v>
      </c>
      <c r="D65" s="242" t="s">
        <v>80</v>
      </c>
      <c r="E65" s="241"/>
      <c r="F65" s="30">
        <f>F66</f>
        <v>0</v>
      </c>
    </row>
    <row r="66" spans="1:6" ht="12" customHeight="1">
      <c r="A66" s="159"/>
      <c r="B66" s="112"/>
      <c r="C66" s="125"/>
      <c r="D66" s="109">
        <v>3240</v>
      </c>
      <c r="E66" s="110" t="s">
        <v>81</v>
      </c>
      <c r="F66" s="65">
        <v>0</v>
      </c>
    </row>
    <row r="67" spans="1:6" ht="10.5" customHeight="1">
      <c r="A67" s="159"/>
      <c r="B67" s="112"/>
      <c r="C67" s="129" t="s">
        <v>69</v>
      </c>
      <c r="D67" s="242" t="s">
        <v>70</v>
      </c>
      <c r="E67" s="241"/>
      <c r="F67" s="30">
        <f>F68+F69</f>
        <v>0</v>
      </c>
    </row>
    <row r="68" spans="1:6" ht="21.75" customHeight="1">
      <c r="A68" s="159"/>
      <c r="B68" s="112"/>
      <c r="C68" s="105"/>
      <c r="D68" s="42">
        <v>3240</v>
      </c>
      <c r="E68" s="110" t="s">
        <v>71</v>
      </c>
      <c r="F68" s="65">
        <v>0</v>
      </c>
    </row>
    <row r="69" spans="1:6" ht="11.1" customHeight="1">
      <c r="A69" s="159"/>
      <c r="B69" s="112"/>
      <c r="C69" s="124"/>
      <c r="D69" s="117">
        <v>3260</v>
      </c>
      <c r="E69" s="110" t="s">
        <v>91</v>
      </c>
      <c r="F69" s="65">
        <v>0</v>
      </c>
    </row>
    <row r="70" spans="1:6" ht="11.1" customHeight="1">
      <c r="A70" s="159"/>
      <c r="B70" s="112"/>
      <c r="C70" s="129" t="s">
        <v>72</v>
      </c>
      <c r="D70" s="242" t="s">
        <v>73</v>
      </c>
      <c r="E70" s="241"/>
      <c r="F70" s="30">
        <f>F71</f>
        <v>7292</v>
      </c>
    </row>
    <row r="71" spans="1:6" s="26" customFormat="1" ht="11.1" customHeight="1">
      <c r="A71" s="159"/>
      <c r="B71" s="112"/>
      <c r="C71" s="125"/>
      <c r="D71" s="109">
        <v>3260</v>
      </c>
      <c r="E71" s="110" t="s">
        <v>74</v>
      </c>
      <c r="F71" s="65">
        <v>7292</v>
      </c>
    </row>
    <row r="72" spans="1:6" s="26" customFormat="1" ht="11.1" customHeight="1">
      <c r="A72" s="159"/>
      <c r="B72" s="112"/>
      <c r="C72" s="129" t="s">
        <v>75</v>
      </c>
      <c r="D72" s="229" t="s">
        <v>76</v>
      </c>
      <c r="E72" s="228"/>
      <c r="F72" s="30">
        <f>F73</f>
        <v>0</v>
      </c>
    </row>
    <row r="73" spans="1:6">
      <c r="A73" s="160"/>
      <c r="B73" s="123"/>
      <c r="C73" s="125"/>
      <c r="D73" s="109">
        <v>3260</v>
      </c>
      <c r="E73" s="110" t="s">
        <v>77</v>
      </c>
      <c r="F73" s="65">
        <v>0</v>
      </c>
    </row>
    <row r="74" spans="1:6">
      <c r="A74" s="232" t="s">
        <v>82</v>
      </c>
      <c r="B74" s="233"/>
      <c r="C74" s="233"/>
      <c r="D74" s="233"/>
      <c r="E74" s="234"/>
      <c r="F74" s="25">
        <f>F15+F63</f>
        <v>2254404</v>
      </c>
    </row>
    <row r="75" spans="1:6">
      <c r="A75" s="130"/>
      <c r="B75" s="130"/>
      <c r="C75" s="130"/>
      <c r="D75" s="130"/>
      <c r="E75" s="130"/>
      <c r="F75" s="89"/>
    </row>
    <row r="76" spans="1:6">
      <c r="A76" s="130"/>
      <c r="B76" s="130"/>
      <c r="C76" s="130"/>
      <c r="D76" s="130"/>
      <c r="E76" s="130"/>
      <c r="F76" s="89"/>
    </row>
    <row r="77" spans="1:6">
      <c r="F77" s="75"/>
    </row>
    <row r="78" spans="1:6">
      <c r="F78" s="75"/>
    </row>
    <row r="79" spans="1:6">
      <c r="F79" s="75"/>
    </row>
    <row r="80" spans="1:6">
      <c r="F80" s="75"/>
    </row>
    <row r="81" spans="6:6">
      <c r="F81" s="75"/>
    </row>
    <row r="82" spans="6:6">
      <c r="F82" s="75"/>
    </row>
    <row r="83" spans="6:6">
      <c r="F83" s="75"/>
    </row>
    <row r="84" spans="6:6">
      <c r="F84" s="75"/>
    </row>
    <row r="85" spans="6:6">
      <c r="F85" s="75"/>
    </row>
    <row r="86" spans="6:6">
      <c r="F86" s="75"/>
    </row>
    <row r="87" spans="6:6">
      <c r="F87" s="75"/>
    </row>
    <row r="88" spans="6:6">
      <c r="F88" s="75"/>
    </row>
    <row r="89" spans="6:6">
      <c r="F89" s="75"/>
    </row>
    <row r="90" spans="6:6">
      <c r="F90" s="75"/>
    </row>
    <row r="91" spans="6:6">
      <c r="F91" s="75"/>
    </row>
    <row r="92" spans="6:6">
      <c r="F92" s="75"/>
    </row>
    <row r="93" spans="6:6">
      <c r="F93" s="75"/>
    </row>
    <row r="94" spans="6:6">
      <c r="F94" s="75"/>
    </row>
    <row r="95" spans="6:6">
      <c r="F95" s="75"/>
    </row>
    <row r="96" spans="6:6">
      <c r="F96" s="75"/>
    </row>
    <row r="97" spans="6:6">
      <c r="F97" s="75"/>
    </row>
    <row r="98" spans="6:6">
      <c r="F98" s="75"/>
    </row>
    <row r="99" spans="6:6">
      <c r="F99" s="75"/>
    </row>
    <row r="100" spans="6:6">
      <c r="F100" s="75"/>
    </row>
    <row r="101" spans="6:6">
      <c r="F101" s="75"/>
    </row>
    <row r="102" spans="6:6">
      <c r="F102" s="75"/>
    </row>
    <row r="103" spans="6:6">
      <c r="F103" s="75"/>
    </row>
    <row r="104" spans="6:6">
      <c r="F104" s="75"/>
    </row>
    <row r="105" spans="6:6">
      <c r="F105" s="75"/>
    </row>
    <row r="106" spans="6:6">
      <c r="F106" s="75"/>
    </row>
    <row r="107" spans="6:6">
      <c r="F107" s="75"/>
    </row>
    <row r="108" spans="6:6">
      <c r="F108" s="75"/>
    </row>
    <row r="109" spans="6:6">
      <c r="F109" s="75"/>
    </row>
    <row r="110" spans="6:6">
      <c r="F110" s="75"/>
    </row>
    <row r="111" spans="6:6">
      <c r="F111" s="75"/>
    </row>
    <row r="112" spans="6:6">
      <c r="F112" s="75"/>
    </row>
    <row r="113" spans="6:6">
      <c r="F113" s="75"/>
    </row>
    <row r="114" spans="6:6">
      <c r="F114" s="75"/>
    </row>
    <row r="115" spans="6:6">
      <c r="F115" s="75"/>
    </row>
    <row r="116" spans="6:6">
      <c r="F116" s="75"/>
    </row>
    <row r="117" spans="6:6">
      <c r="F117" s="75"/>
    </row>
    <row r="118" spans="6:6">
      <c r="F118" s="75"/>
    </row>
    <row r="119" spans="6:6">
      <c r="F119" s="75"/>
    </row>
    <row r="120" spans="6:6">
      <c r="F120" s="75"/>
    </row>
    <row r="121" spans="6:6">
      <c r="F121" s="75"/>
    </row>
    <row r="122" spans="6:6">
      <c r="F122" s="75"/>
    </row>
    <row r="123" spans="6:6">
      <c r="F123" s="75"/>
    </row>
    <row r="124" spans="6:6">
      <c r="F124" s="75"/>
    </row>
    <row r="125" spans="6:6">
      <c r="F125" s="75"/>
    </row>
    <row r="126" spans="6:6">
      <c r="F126" s="75"/>
    </row>
    <row r="127" spans="6:6">
      <c r="F127" s="75"/>
    </row>
    <row r="128" spans="6:6">
      <c r="F128" s="75"/>
    </row>
    <row r="129" spans="6:6">
      <c r="F129" s="75"/>
    </row>
    <row r="130" spans="6:6">
      <c r="F130" s="75"/>
    </row>
    <row r="131" spans="6:6">
      <c r="F131" s="75"/>
    </row>
    <row r="132" spans="6:6">
      <c r="F132" s="75"/>
    </row>
    <row r="133" spans="6:6">
      <c r="F133" s="75"/>
    </row>
  </sheetData>
  <mergeCells count="18">
    <mergeCell ref="C47:E47"/>
    <mergeCell ref="A12:F12"/>
    <mergeCell ref="B15:E15"/>
    <mergeCell ref="C16:E16"/>
    <mergeCell ref="D17:E17"/>
    <mergeCell ref="D45:E45"/>
    <mergeCell ref="A74:E74"/>
    <mergeCell ref="D48:E48"/>
    <mergeCell ref="C50:E50"/>
    <mergeCell ref="D51:E51"/>
    <mergeCell ref="C60:E60"/>
    <mergeCell ref="D61:E61"/>
    <mergeCell ref="B63:E63"/>
    <mergeCell ref="C64:E64"/>
    <mergeCell ref="D65:E65"/>
    <mergeCell ref="D67:E67"/>
    <mergeCell ref="D70:E70"/>
    <mergeCell ref="D72:E72"/>
  </mergeCells>
  <pageMargins left="0.35433070866141736" right="0.31496062992125984" top="0.39370078740157483" bottom="0.23622047244094491" header="0.15748031496062992" footer="0.19685039370078741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opLeftCell="A4" zoomScaleNormal="100" workbookViewId="0">
      <selection activeCell="F4" sqref="F4"/>
    </sheetView>
  </sheetViews>
  <sheetFormatPr defaultRowHeight="14.25"/>
  <cols>
    <col min="1" max="1" width="5.375" customWidth="1"/>
    <col min="2" max="2" width="6.625" customWidth="1"/>
    <col min="3" max="3" width="7.875" customWidth="1"/>
    <col min="4" max="4" width="6.625" customWidth="1"/>
    <col min="5" max="5" width="51" customWidth="1"/>
    <col min="6" max="6" width="12.625" customWidth="1"/>
    <col min="7" max="7" width="6.625" customWidth="1"/>
    <col min="8" max="8" width="10.125" bestFit="1" customWidth="1"/>
  </cols>
  <sheetData>
    <row r="1" spans="1:8" s="2" customFormat="1" ht="12.75">
      <c r="A1" s="1" t="s">
        <v>173</v>
      </c>
    </row>
    <row r="2" spans="1:8" s="2" customFormat="1" ht="12.75">
      <c r="A2" s="3" t="s">
        <v>174</v>
      </c>
    </row>
    <row r="3" spans="1:8" s="2" customFormat="1" ht="12.75">
      <c r="A3" s="3" t="s">
        <v>175</v>
      </c>
    </row>
    <row r="4" spans="1:8" ht="15">
      <c r="E4" s="4" t="s">
        <v>0</v>
      </c>
      <c r="F4" s="5" t="s">
        <v>200</v>
      </c>
      <c r="G4" s="103"/>
      <c r="H4" s="103"/>
    </row>
    <row r="5" spans="1:8" ht="15">
      <c r="E5" s="4"/>
      <c r="F5" s="5"/>
      <c r="G5" s="103"/>
      <c r="H5" s="103"/>
    </row>
    <row r="6" spans="1:8">
      <c r="A6" s="7"/>
      <c r="F6" s="8"/>
    </row>
    <row r="7" spans="1:8">
      <c r="B7" s="9"/>
      <c r="E7" s="1" t="s">
        <v>1</v>
      </c>
      <c r="F7" s="10"/>
    </row>
    <row r="8" spans="1:8">
      <c r="E8" s="1" t="s">
        <v>2</v>
      </c>
      <c r="F8" s="11"/>
    </row>
    <row r="9" spans="1:8">
      <c r="E9" s="3" t="s">
        <v>3</v>
      </c>
      <c r="F9" s="11"/>
    </row>
    <row r="10" spans="1:8">
      <c r="E10" s="3" t="s">
        <v>4</v>
      </c>
      <c r="F10" s="11"/>
    </row>
    <row r="12" spans="1:8" ht="19.5" customHeight="1">
      <c r="A12" s="223" t="s">
        <v>110</v>
      </c>
      <c r="B12" s="223"/>
      <c r="C12" s="223"/>
      <c r="D12" s="223"/>
      <c r="E12" s="223"/>
      <c r="F12" s="223"/>
      <c r="G12" s="133"/>
    </row>
    <row r="14" spans="1:8" ht="12.75" customHeight="1">
      <c r="A14" s="21" t="s">
        <v>10</v>
      </c>
      <c r="B14" s="21" t="s">
        <v>11</v>
      </c>
      <c r="C14" s="21" t="s">
        <v>12</v>
      </c>
      <c r="D14" s="21" t="s">
        <v>13</v>
      </c>
      <c r="E14" s="22" t="s">
        <v>14</v>
      </c>
      <c r="F14" s="21" t="s">
        <v>15</v>
      </c>
    </row>
    <row r="15" spans="1:8" s="26" customFormat="1" ht="11.1" customHeight="1">
      <c r="A15" s="23">
        <v>801</v>
      </c>
      <c r="B15" s="224" t="s">
        <v>17</v>
      </c>
      <c r="C15" s="224"/>
      <c r="D15" s="224"/>
      <c r="E15" s="225"/>
      <c r="F15" s="25">
        <f>F16+F49+F52</f>
        <v>2067523</v>
      </c>
    </row>
    <row r="16" spans="1:8" s="26" customFormat="1" ht="11.1" customHeight="1">
      <c r="A16" s="27"/>
      <c r="B16" s="96">
        <v>80104</v>
      </c>
      <c r="C16" s="217" t="s">
        <v>111</v>
      </c>
      <c r="D16" s="226"/>
      <c r="E16" s="227"/>
      <c r="F16" s="25">
        <f>F17+F47</f>
        <v>2053298</v>
      </c>
    </row>
    <row r="17" spans="1:6" ht="11.1" customHeight="1">
      <c r="A17" s="46"/>
      <c r="B17" s="84"/>
      <c r="C17" s="85" t="s">
        <v>112</v>
      </c>
      <c r="D17" s="214" t="s">
        <v>113</v>
      </c>
      <c r="E17" s="215"/>
      <c r="F17" s="30">
        <f>SUM(F18:F46)-F20-F19</f>
        <v>2010798</v>
      </c>
    </row>
    <row r="18" spans="1:6" ht="11.1" customHeight="1">
      <c r="A18" s="46"/>
      <c r="B18" s="60"/>
      <c r="C18" s="67"/>
      <c r="D18" s="16">
        <v>3020</v>
      </c>
      <c r="E18" s="33" t="s">
        <v>21</v>
      </c>
      <c r="F18" s="18">
        <f>SUM(F19:F20)</f>
        <v>4200</v>
      </c>
    </row>
    <row r="19" spans="1:6" ht="11.1" customHeight="1">
      <c r="A19" s="46"/>
      <c r="B19" s="60"/>
      <c r="C19" s="86"/>
      <c r="D19" s="16"/>
      <c r="E19" s="36" t="s">
        <v>176</v>
      </c>
      <c r="F19" s="205">
        <v>0</v>
      </c>
    </row>
    <row r="20" spans="1:6" ht="11.1" customHeight="1">
      <c r="A20" s="46"/>
      <c r="B20" s="60"/>
      <c r="C20" s="86"/>
      <c r="D20" s="16"/>
      <c r="E20" s="36" t="s">
        <v>23</v>
      </c>
      <c r="F20" s="205">
        <v>4200</v>
      </c>
    </row>
    <row r="21" spans="1:6" ht="11.1" customHeight="1">
      <c r="A21" s="46"/>
      <c r="B21" s="60"/>
      <c r="C21" s="86"/>
      <c r="D21" s="16">
        <v>4010</v>
      </c>
      <c r="E21" s="33" t="s">
        <v>25</v>
      </c>
      <c r="F21" s="18">
        <v>1421894</v>
      </c>
    </row>
    <row r="22" spans="1:6" ht="11.1" customHeight="1">
      <c r="A22" s="46"/>
      <c r="B22" s="60"/>
      <c r="C22" s="86"/>
      <c r="D22" s="16">
        <v>4040</v>
      </c>
      <c r="E22" s="33" t="s">
        <v>26</v>
      </c>
      <c r="F22" s="18">
        <v>75493</v>
      </c>
    </row>
    <row r="23" spans="1:6" ht="11.1" customHeight="1">
      <c r="A23" s="46"/>
      <c r="B23" s="60"/>
      <c r="C23" s="86"/>
      <c r="D23" s="16">
        <v>4110</v>
      </c>
      <c r="E23" s="33" t="s">
        <v>29</v>
      </c>
      <c r="F23" s="18">
        <v>263312</v>
      </c>
    </row>
    <row r="24" spans="1:6" ht="11.1" customHeight="1">
      <c r="A24" s="46"/>
      <c r="B24" s="60"/>
      <c r="C24" s="86"/>
      <c r="D24" s="16">
        <v>4120</v>
      </c>
      <c r="E24" s="33" t="s">
        <v>9</v>
      </c>
      <c r="F24" s="18">
        <v>26233</v>
      </c>
    </row>
    <row r="25" spans="1:6" ht="11.1" customHeight="1">
      <c r="A25" s="46"/>
      <c r="B25" s="60"/>
      <c r="C25" s="86"/>
      <c r="D25" s="16">
        <v>4140</v>
      </c>
      <c r="E25" s="33" t="s">
        <v>31</v>
      </c>
      <c r="F25" s="18">
        <v>0</v>
      </c>
    </row>
    <row r="26" spans="1:6" ht="11.1" customHeight="1">
      <c r="A26" s="46"/>
      <c r="B26" s="60"/>
      <c r="C26" s="86"/>
      <c r="D26" s="16">
        <v>4210</v>
      </c>
      <c r="E26" s="33" t="s">
        <v>18</v>
      </c>
      <c r="F26" s="18">
        <v>20000</v>
      </c>
    </row>
    <row r="27" spans="1:6" ht="11.1" customHeight="1">
      <c r="A27" s="46"/>
      <c r="B27" s="60"/>
      <c r="C27" s="86"/>
      <c r="D27" s="16">
        <v>4220</v>
      </c>
      <c r="E27" s="33" t="s">
        <v>32</v>
      </c>
      <c r="F27" s="18">
        <v>8409</v>
      </c>
    </row>
    <row r="28" spans="1:6" ht="11.1" customHeight="1">
      <c r="A28" s="46"/>
      <c r="B28" s="60"/>
      <c r="C28" s="86"/>
      <c r="D28" s="16">
        <v>4240</v>
      </c>
      <c r="E28" s="33" t="s">
        <v>19</v>
      </c>
      <c r="F28" s="18">
        <v>2990</v>
      </c>
    </row>
    <row r="29" spans="1:6" ht="11.1" customHeight="1">
      <c r="A29" s="46"/>
      <c r="B29" s="60"/>
      <c r="C29" s="86"/>
      <c r="D29" s="16">
        <v>4260</v>
      </c>
      <c r="E29" s="33" t="s">
        <v>33</v>
      </c>
      <c r="F29" s="18">
        <v>0</v>
      </c>
    </row>
    <row r="30" spans="1:6" ht="11.1" customHeight="1">
      <c r="A30" s="46"/>
      <c r="B30" s="60"/>
      <c r="C30" s="86"/>
      <c r="D30" s="16"/>
      <c r="E30" s="33" t="s">
        <v>34</v>
      </c>
      <c r="F30" s="18">
        <v>0</v>
      </c>
    </row>
    <row r="31" spans="1:6" ht="11.1" customHeight="1">
      <c r="A31" s="46"/>
      <c r="B31" s="60"/>
      <c r="C31" s="86"/>
      <c r="D31" s="16"/>
      <c r="E31" s="33" t="s">
        <v>35</v>
      </c>
      <c r="F31" s="18">
        <v>61200</v>
      </c>
    </row>
    <row r="32" spans="1:6" ht="11.1" customHeight="1">
      <c r="A32" s="46"/>
      <c r="B32" s="60"/>
      <c r="C32" s="86"/>
      <c r="D32" s="16">
        <v>4280</v>
      </c>
      <c r="E32" s="33" t="s">
        <v>36</v>
      </c>
      <c r="F32" s="18">
        <v>2220</v>
      </c>
    </row>
    <row r="33" spans="1:6" ht="11.1" customHeight="1">
      <c r="A33" s="46"/>
      <c r="B33" s="60"/>
      <c r="C33" s="86"/>
      <c r="D33" s="16">
        <v>4300</v>
      </c>
      <c r="E33" s="33" t="s">
        <v>37</v>
      </c>
      <c r="F33" s="34">
        <f>43765-8200-1000</f>
        <v>34565</v>
      </c>
    </row>
    <row r="34" spans="1:6" ht="11.1" customHeight="1">
      <c r="A34" s="46"/>
      <c r="B34" s="60"/>
      <c r="C34" s="86"/>
      <c r="D34" s="16"/>
      <c r="E34" s="40" t="s">
        <v>92</v>
      </c>
      <c r="F34" s="34">
        <v>1000</v>
      </c>
    </row>
    <row r="35" spans="1:6" ht="11.1" customHeight="1">
      <c r="A35" s="46"/>
      <c r="B35" s="60"/>
      <c r="C35" s="86"/>
      <c r="D35" s="16"/>
      <c r="E35" s="40" t="s">
        <v>103</v>
      </c>
      <c r="F35" s="34">
        <v>0</v>
      </c>
    </row>
    <row r="36" spans="1:6" ht="11.1" customHeight="1">
      <c r="A36" s="46"/>
      <c r="B36" s="60"/>
      <c r="C36" s="86"/>
      <c r="D36" s="16"/>
      <c r="E36" s="40" t="s">
        <v>38</v>
      </c>
      <c r="F36" s="34">
        <v>8200</v>
      </c>
    </row>
    <row r="37" spans="1:6" ht="11.1" customHeight="1">
      <c r="A37" s="46"/>
      <c r="B37" s="60"/>
      <c r="C37" s="86"/>
      <c r="D37" s="16">
        <v>4360</v>
      </c>
      <c r="E37" s="41" t="s">
        <v>39</v>
      </c>
      <c r="F37" s="18">
        <v>6765</v>
      </c>
    </row>
    <row r="38" spans="1:6" ht="11.1" customHeight="1">
      <c r="A38" s="46"/>
      <c r="B38" s="60"/>
      <c r="C38" s="86"/>
      <c r="D38" s="16"/>
      <c r="E38" s="41" t="s">
        <v>40</v>
      </c>
      <c r="F38" s="18">
        <v>2000</v>
      </c>
    </row>
    <row r="39" spans="1:6" ht="11.1" customHeight="1">
      <c r="A39" s="46"/>
      <c r="B39" s="60"/>
      <c r="C39" s="86"/>
      <c r="D39" s="16">
        <v>4400</v>
      </c>
      <c r="E39" s="33" t="s">
        <v>120</v>
      </c>
      <c r="F39" s="18">
        <v>0</v>
      </c>
    </row>
    <row r="40" spans="1:6" ht="13.5" customHeight="1">
      <c r="A40" s="46"/>
      <c r="B40" s="60"/>
      <c r="C40" s="86"/>
      <c r="D40" s="16">
        <v>4410</v>
      </c>
      <c r="E40" s="33" t="s">
        <v>41</v>
      </c>
      <c r="F40" s="18">
        <v>440</v>
      </c>
    </row>
    <row r="41" spans="1:6" ht="11.25" customHeight="1">
      <c r="A41" s="46"/>
      <c r="B41" s="60"/>
      <c r="C41" s="86"/>
      <c r="D41" s="16">
        <v>4430</v>
      </c>
      <c r="E41" s="33" t="s">
        <v>24</v>
      </c>
      <c r="F41" s="18">
        <v>0</v>
      </c>
    </row>
    <row r="42" spans="1:6" ht="12" customHeight="1">
      <c r="A42" s="46"/>
      <c r="B42" s="60"/>
      <c r="C42" s="86"/>
      <c r="D42" s="16">
        <v>4440</v>
      </c>
      <c r="E42" s="41" t="s">
        <v>42</v>
      </c>
      <c r="F42" s="18">
        <v>66857</v>
      </c>
    </row>
    <row r="43" spans="1:6" ht="11.1" customHeight="1">
      <c r="A43" s="46"/>
      <c r="B43" s="60"/>
      <c r="C43" s="86"/>
      <c r="D43" s="53">
        <v>4510</v>
      </c>
      <c r="E43" s="40" t="s">
        <v>93</v>
      </c>
      <c r="F43" s="18">
        <v>0</v>
      </c>
    </row>
    <row r="44" spans="1:6" ht="11.1" customHeight="1">
      <c r="A44" s="46"/>
      <c r="B44" s="60"/>
      <c r="C44" s="86"/>
      <c r="D44" s="42">
        <v>4520</v>
      </c>
      <c r="E44" s="40" t="s">
        <v>43</v>
      </c>
      <c r="F44" s="18">
        <v>3420</v>
      </c>
    </row>
    <row r="45" spans="1:6" ht="11.1" customHeight="1">
      <c r="A45" s="46"/>
      <c r="B45" s="60"/>
      <c r="C45" s="86"/>
      <c r="D45" s="42">
        <v>4610</v>
      </c>
      <c r="E45" s="40" t="s">
        <v>121</v>
      </c>
      <c r="F45" s="18">
        <v>0</v>
      </c>
    </row>
    <row r="46" spans="1:6" ht="11.1" customHeight="1">
      <c r="A46" s="46"/>
      <c r="B46" s="60"/>
      <c r="C46" s="86"/>
      <c r="D46" s="16">
        <v>4700</v>
      </c>
      <c r="E46" s="41" t="s">
        <v>122</v>
      </c>
      <c r="F46" s="18">
        <v>1600</v>
      </c>
    </row>
    <row r="47" spans="1:6" ht="11.1" customHeight="1">
      <c r="A47" s="46"/>
      <c r="B47" s="60"/>
      <c r="C47" s="55" t="s">
        <v>44</v>
      </c>
      <c r="D47" s="219" t="s">
        <v>45</v>
      </c>
      <c r="E47" s="218"/>
      <c r="F47" s="30">
        <f>F48</f>
        <v>42500</v>
      </c>
    </row>
    <row r="48" spans="1:6" ht="11.1" customHeight="1">
      <c r="A48" s="46"/>
      <c r="B48" s="60"/>
      <c r="C48" s="67"/>
      <c r="D48" s="87">
        <v>4270</v>
      </c>
      <c r="E48" s="88" t="s">
        <v>46</v>
      </c>
      <c r="F48" s="18">
        <v>42500</v>
      </c>
    </row>
    <row r="49" spans="1:6" ht="12" customHeight="1">
      <c r="A49" s="44"/>
      <c r="B49" s="95">
        <v>80146</v>
      </c>
      <c r="C49" s="211" t="s">
        <v>50</v>
      </c>
      <c r="D49" s="212"/>
      <c r="E49" s="213"/>
      <c r="F49" s="25">
        <f>F50</f>
        <v>2466</v>
      </c>
    </row>
    <row r="50" spans="1:6" ht="11.1" customHeight="1">
      <c r="A50" s="46"/>
      <c r="B50" s="60"/>
      <c r="C50" s="85" t="s">
        <v>51</v>
      </c>
      <c r="D50" s="214" t="s">
        <v>50</v>
      </c>
      <c r="E50" s="215"/>
      <c r="F50" s="30">
        <f>SUM(F51:F51)</f>
        <v>2466</v>
      </c>
    </row>
    <row r="51" spans="1:6" s="26" customFormat="1" ht="13.5" customHeight="1">
      <c r="A51" s="46"/>
      <c r="B51" s="60"/>
      <c r="C51" s="94"/>
      <c r="D51" s="43">
        <v>4700</v>
      </c>
      <c r="E51" s="41" t="s">
        <v>52</v>
      </c>
      <c r="F51" s="18">
        <v>2466</v>
      </c>
    </row>
    <row r="52" spans="1:6" ht="11.1" customHeight="1">
      <c r="A52" s="46"/>
      <c r="B52" s="45">
        <v>80195</v>
      </c>
      <c r="C52" s="216" t="s">
        <v>57</v>
      </c>
      <c r="D52" s="216"/>
      <c r="E52" s="217"/>
      <c r="F52" s="25">
        <f>F53</f>
        <v>11759</v>
      </c>
    </row>
    <row r="53" spans="1:6" ht="11.1" customHeight="1">
      <c r="A53" s="46"/>
      <c r="B53" s="32"/>
      <c r="C53" s="68" t="s">
        <v>58</v>
      </c>
      <c r="D53" s="218" t="s">
        <v>59</v>
      </c>
      <c r="E53" s="219"/>
      <c r="F53" s="30">
        <f>F54</f>
        <v>11759</v>
      </c>
    </row>
    <row r="54" spans="1:6" ht="11.1" customHeight="1">
      <c r="A54" s="46"/>
      <c r="B54" s="35"/>
      <c r="C54" s="94"/>
      <c r="D54" s="56">
        <v>4440</v>
      </c>
      <c r="E54" s="57" t="s">
        <v>60</v>
      </c>
      <c r="F54" s="48">
        <v>11759</v>
      </c>
    </row>
    <row r="55" spans="1:6" ht="11.1" customHeight="1">
      <c r="A55" s="62">
        <v>854</v>
      </c>
      <c r="B55" s="224" t="s">
        <v>67</v>
      </c>
      <c r="C55" s="224"/>
      <c r="D55" s="224"/>
      <c r="E55" s="225"/>
      <c r="F55" s="25">
        <f>F56+F64</f>
        <v>2384</v>
      </c>
    </row>
    <row r="56" spans="1:6" ht="14.25" customHeight="1">
      <c r="A56" s="27"/>
      <c r="B56" s="66">
        <v>85415</v>
      </c>
      <c r="C56" s="217" t="s">
        <v>68</v>
      </c>
      <c r="D56" s="226"/>
      <c r="E56" s="227"/>
      <c r="F56" s="25">
        <f>F57+F60+F62</f>
        <v>2384</v>
      </c>
    </row>
    <row r="57" spans="1:6" s="26" customFormat="1" ht="12" customHeight="1">
      <c r="A57" s="64"/>
      <c r="B57" s="86"/>
      <c r="C57" s="91" t="s">
        <v>69</v>
      </c>
      <c r="D57" s="218" t="s">
        <v>70</v>
      </c>
      <c r="E57" s="219"/>
      <c r="F57" s="30">
        <f>F58+F59</f>
        <v>0</v>
      </c>
    </row>
    <row r="58" spans="1:6" s="63" customFormat="1" ht="23.25" customHeight="1">
      <c r="A58" s="64"/>
      <c r="B58" s="86"/>
      <c r="C58" s="84"/>
      <c r="D58" s="42">
        <v>3240</v>
      </c>
      <c r="E58" s="41" t="s">
        <v>71</v>
      </c>
      <c r="F58" s="65">
        <v>0</v>
      </c>
    </row>
    <row r="59" spans="1:6" ht="10.5" customHeight="1">
      <c r="A59" s="64"/>
      <c r="B59" s="86"/>
      <c r="C59" s="61"/>
      <c r="D59" s="42">
        <v>3260</v>
      </c>
      <c r="E59" s="41" t="s">
        <v>91</v>
      </c>
      <c r="F59" s="65">
        <v>0</v>
      </c>
    </row>
    <row r="60" spans="1:6" ht="13.5" customHeight="1">
      <c r="A60" s="64"/>
      <c r="B60" s="86"/>
      <c r="C60" s="91" t="s">
        <v>72</v>
      </c>
      <c r="D60" s="218" t="s">
        <v>73</v>
      </c>
      <c r="E60" s="219"/>
      <c r="F60" s="30">
        <f>F61</f>
        <v>2384</v>
      </c>
    </row>
    <row r="61" spans="1:6" ht="12.75" customHeight="1">
      <c r="A61" s="64"/>
      <c r="B61" s="86"/>
      <c r="C61" s="94"/>
      <c r="D61" s="43">
        <v>3260</v>
      </c>
      <c r="E61" s="41" t="s">
        <v>74</v>
      </c>
      <c r="F61" s="65">
        <v>2384</v>
      </c>
    </row>
    <row r="62" spans="1:6" ht="12" customHeight="1">
      <c r="A62" s="64"/>
      <c r="B62" s="86"/>
      <c r="C62" s="91" t="s">
        <v>75</v>
      </c>
      <c r="D62" s="215" t="s">
        <v>76</v>
      </c>
      <c r="E62" s="214"/>
      <c r="F62" s="30">
        <f>F63</f>
        <v>0</v>
      </c>
    </row>
    <row r="63" spans="1:6" ht="12" customHeight="1">
      <c r="A63" s="64"/>
      <c r="B63" s="101"/>
      <c r="C63" s="94"/>
      <c r="D63" s="43">
        <v>3260</v>
      </c>
      <c r="E63" s="41" t="s">
        <v>77</v>
      </c>
      <c r="F63" s="65">
        <v>0</v>
      </c>
    </row>
    <row r="64" spans="1:6" ht="10.5" customHeight="1">
      <c r="A64" s="64"/>
      <c r="B64" s="66">
        <v>85416</v>
      </c>
      <c r="C64" s="217" t="s">
        <v>78</v>
      </c>
      <c r="D64" s="226"/>
      <c r="E64" s="227"/>
      <c r="F64" s="25">
        <f>F65</f>
        <v>0</v>
      </c>
    </row>
    <row r="65" spans="1:6" ht="11.1" customHeight="1">
      <c r="A65" s="64"/>
      <c r="B65" s="67"/>
      <c r="C65" s="68" t="s">
        <v>79</v>
      </c>
      <c r="D65" s="218" t="s">
        <v>80</v>
      </c>
      <c r="E65" s="219"/>
      <c r="F65" s="30">
        <f>F66</f>
        <v>0</v>
      </c>
    </row>
    <row r="66" spans="1:6" ht="11.1" customHeight="1">
      <c r="A66" s="206"/>
      <c r="B66" s="69"/>
      <c r="C66" s="70"/>
      <c r="D66" s="43">
        <v>3240</v>
      </c>
      <c r="E66" s="41" t="s">
        <v>81</v>
      </c>
      <c r="F66" s="65">
        <v>0</v>
      </c>
    </row>
    <row r="67" spans="1:6" s="26" customFormat="1" ht="11.1" customHeight="1">
      <c r="A67" s="220" t="s">
        <v>82</v>
      </c>
      <c r="B67" s="221"/>
      <c r="C67" s="221"/>
      <c r="D67" s="221"/>
      <c r="E67" s="222"/>
      <c r="F67" s="25">
        <f>F15+F55</f>
        <v>2069907</v>
      </c>
    </row>
    <row r="68" spans="1:6">
      <c r="A68" s="81"/>
      <c r="B68" s="82"/>
      <c r="C68" s="130"/>
      <c r="D68" s="130"/>
      <c r="E68" s="130"/>
      <c r="F68" s="89"/>
    </row>
    <row r="69" spans="1:6" s="26" customFormat="1" ht="11.1" customHeight="1">
      <c r="A69" s="78"/>
      <c r="B69" s="79"/>
      <c r="C69" s="130"/>
      <c r="D69" s="130"/>
      <c r="E69" s="130"/>
      <c r="F69" s="89"/>
    </row>
    <row r="70" spans="1:6" s="26" customFormat="1" ht="11.1" customHeight="1">
      <c r="A70" s="72"/>
      <c r="B70" s="77"/>
      <c r="C70" s="130"/>
      <c r="D70" s="130"/>
      <c r="E70" s="130"/>
      <c r="F70" s="89"/>
    </row>
    <row r="71" spans="1:6" s="26" customFormat="1" ht="11.1" customHeight="1">
      <c r="A71" s="81"/>
      <c r="B71" s="82"/>
      <c r="C71" s="130"/>
      <c r="D71" s="130"/>
      <c r="E71" s="130"/>
      <c r="F71" s="89"/>
    </row>
    <row r="72" spans="1:6" s="26" customFormat="1" ht="11.1" customHeight="1">
      <c r="A72" s="78"/>
      <c r="B72" s="79"/>
      <c r="C72" s="130"/>
      <c r="D72" s="130"/>
      <c r="E72" s="130"/>
      <c r="F72" s="89"/>
    </row>
    <row r="73" spans="1:6">
      <c r="F73" s="75"/>
    </row>
    <row r="74" spans="1:6">
      <c r="F74" s="75"/>
    </row>
    <row r="75" spans="1:6">
      <c r="F75" s="75"/>
    </row>
    <row r="76" spans="1:6">
      <c r="F76" s="75"/>
    </row>
    <row r="77" spans="1:6">
      <c r="F77" s="75"/>
    </row>
    <row r="78" spans="1:6" ht="14.25" customHeight="1">
      <c r="F78" s="75"/>
    </row>
    <row r="79" spans="1:6">
      <c r="F79" s="75"/>
    </row>
    <row r="80" spans="1:6" ht="14.25" customHeight="1">
      <c r="F80" s="75"/>
    </row>
    <row r="81" spans="6:6" ht="14.25" customHeight="1">
      <c r="F81" s="75"/>
    </row>
    <row r="82" spans="6:6">
      <c r="F82" s="75"/>
    </row>
    <row r="83" spans="6:6">
      <c r="F83" s="75"/>
    </row>
    <row r="84" spans="6:6" ht="14.25" customHeight="1">
      <c r="F84" s="75"/>
    </row>
    <row r="85" spans="6:6" ht="14.25" customHeight="1">
      <c r="F85" s="75"/>
    </row>
    <row r="86" spans="6:6">
      <c r="F86" s="75"/>
    </row>
    <row r="87" spans="6:6" ht="14.25" customHeight="1">
      <c r="F87" s="75"/>
    </row>
    <row r="88" spans="6:6">
      <c r="F88" s="75"/>
    </row>
    <row r="89" spans="6:6">
      <c r="F89" s="75"/>
    </row>
    <row r="90" spans="6:6" ht="14.25" customHeight="1">
      <c r="F90" s="75"/>
    </row>
    <row r="91" spans="6:6">
      <c r="F91" s="75"/>
    </row>
    <row r="92" spans="6:6" ht="14.25" customHeight="1">
      <c r="F92" s="75"/>
    </row>
    <row r="93" spans="6:6">
      <c r="F93" s="75"/>
    </row>
    <row r="94" spans="6:6">
      <c r="F94" s="75"/>
    </row>
    <row r="95" spans="6:6">
      <c r="F95" s="75"/>
    </row>
    <row r="96" spans="6:6">
      <c r="F96" s="75"/>
    </row>
    <row r="97" spans="6:6">
      <c r="F97" s="75"/>
    </row>
    <row r="98" spans="6:6">
      <c r="F98" s="75"/>
    </row>
    <row r="99" spans="6:6">
      <c r="F99" s="75"/>
    </row>
    <row r="100" spans="6:6">
      <c r="F100" s="75"/>
    </row>
    <row r="101" spans="6:6">
      <c r="F101" s="75"/>
    </row>
    <row r="102" spans="6:6">
      <c r="F102" s="75"/>
    </row>
    <row r="103" spans="6:6">
      <c r="F103" s="75"/>
    </row>
    <row r="104" spans="6:6">
      <c r="F104" s="75"/>
    </row>
    <row r="105" spans="6:6">
      <c r="F105" s="75"/>
    </row>
    <row r="106" spans="6:6">
      <c r="F106" s="75"/>
    </row>
    <row r="107" spans="6:6">
      <c r="F107" s="75"/>
    </row>
    <row r="108" spans="6:6">
      <c r="F108" s="75"/>
    </row>
    <row r="109" spans="6:6">
      <c r="F109" s="75"/>
    </row>
    <row r="110" spans="6:6">
      <c r="F110" s="75"/>
    </row>
    <row r="111" spans="6:6">
      <c r="F111" s="75"/>
    </row>
    <row r="112" spans="6:6">
      <c r="F112" s="75"/>
    </row>
    <row r="113" spans="6:6">
      <c r="F113" s="75"/>
    </row>
    <row r="114" spans="6:6">
      <c r="F114" s="75"/>
    </row>
    <row r="115" spans="6:6">
      <c r="F115" s="75"/>
    </row>
    <row r="116" spans="6:6">
      <c r="F116" s="75"/>
    </row>
    <row r="117" spans="6:6">
      <c r="F117" s="75"/>
    </row>
    <row r="118" spans="6:6">
      <c r="F118" s="75"/>
    </row>
    <row r="119" spans="6:6">
      <c r="F119" s="75"/>
    </row>
    <row r="120" spans="6:6">
      <c r="F120" s="75"/>
    </row>
    <row r="121" spans="6:6">
      <c r="F121" s="75"/>
    </row>
    <row r="122" spans="6:6">
      <c r="F122" s="75"/>
    </row>
    <row r="123" spans="6:6">
      <c r="F123" s="75"/>
    </row>
  </sheetData>
  <mergeCells count="17">
    <mergeCell ref="D57:E57"/>
    <mergeCell ref="A12:F12"/>
    <mergeCell ref="B15:E15"/>
    <mergeCell ref="C16:E16"/>
    <mergeCell ref="D17:E17"/>
    <mergeCell ref="D47:E47"/>
    <mergeCell ref="C49:E49"/>
    <mergeCell ref="D50:E50"/>
    <mergeCell ref="C52:E52"/>
    <mergeCell ref="D53:E53"/>
    <mergeCell ref="B55:E55"/>
    <mergeCell ref="C56:E56"/>
    <mergeCell ref="D60:E60"/>
    <mergeCell ref="D62:E62"/>
    <mergeCell ref="C64:E64"/>
    <mergeCell ref="D65:E65"/>
    <mergeCell ref="A67:E67"/>
  </mergeCells>
  <pageMargins left="0.35433070866141736" right="0.35433070866141736" top="0.39370078740157483" bottom="0.23622047244094491" header="0.15748031496062992" footer="0.19685039370078741"/>
  <pageSetup paperSize="9" scale="98" orientation="portrait" r:id="rId1"/>
  <rowBreaks count="1" manualBreakCount="1">
    <brk id="6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zoomScaleNormal="100" workbookViewId="0">
      <selection activeCell="F4" sqref="F4"/>
    </sheetView>
  </sheetViews>
  <sheetFormatPr defaultRowHeight="14.25"/>
  <cols>
    <col min="1" max="1" width="5.375" customWidth="1"/>
    <col min="2" max="2" width="6.5" customWidth="1"/>
    <col min="3" max="3" width="9.875" customWidth="1"/>
    <col min="4" max="4" width="6.625" customWidth="1"/>
    <col min="5" max="5" width="51" customWidth="1"/>
    <col min="6" max="6" width="12.625" customWidth="1"/>
    <col min="7" max="7" width="6.625" customWidth="1"/>
  </cols>
  <sheetData>
    <row r="1" spans="1:7" s="2" customFormat="1" ht="12.75">
      <c r="A1" s="1" t="s">
        <v>169</v>
      </c>
    </row>
    <row r="2" spans="1:7" s="2" customFormat="1" ht="12.75">
      <c r="A2" s="3" t="s">
        <v>170</v>
      </c>
    </row>
    <row r="3" spans="1:7" s="2" customFormat="1" ht="12.75">
      <c r="A3" s="3" t="s">
        <v>171</v>
      </c>
    </row>
    <row r="4" spans="1:7" ht="15">
      <c r="E4" s="4" t="s">
        <v>0</v>
      </c>
      <c r="F4" s="5" t="s">
        <v>200</v>
      </c>
      <c r="G4" s="103"/>
    </row>
    <row r="5" spans="1:7" ht="15">
      <c r="E5" s="4"/>
      <c r="F5" s="5"/>
      <c r="G5" s="103"/>
    </row>
    <row r="6" spans="1:7">
      <c r="A6" s="7"/>
      <c r="F6" s="8"/>
    </row>
    <row r="7" spans="1:7">
      <c r="B7" s="9"/>
      <c r="E7" s="1" t="s">
        <v>1</v>
      </c>
      <c r="F7" s="10"/>
    </row>
    <row r="8" spans="1:7">
      <c r="E8" s="1" t="s">
        <v>2</v>
      </c>
      <c r="F8" s="11"/>
    </row>
    <row r="9" spans="1:7">
      <c r="E9" s="3" t="s">
        <v>3</v>
      </c>
      <c r="F9" s="11"/>
    </row>
    <row r="10" spans="1:7">
      <c r="E10" s="3" t="s">
        <v>4</v>
      </c>
      <c r="F10" s="11"/>
    </row>
    <row r="12" spans="1:7" ht="19.5" customHeight="1">
      <c r="A12" s="223" t="s">
        <v>110</v>
      </c>
      <c r="B12" s="223"/>
      <c r="C12" s="223"/>
      <c r="D12" s="223"/>
      <c r="E12" s="223"/>
      <c r="F12" s="223"/>
      <c r="G12" s="133"/>
    </row>
    <row r="14" spans="1:7" ht="13.5" customHeight="1">
      <c r="A14" s="21" t="s">
        <v>10</v>
      </c>
      <c r="B14" s="21" t="s">
        <v>11</v>
      </c>
      <c r="C14" s="21" t="s">
        <v>12</v>
      </c>
      <c r="D14" s="21" t="s">
        <v>13</v>
      </c>
      <c r="E14" s="22" t="s">
        <v>14</v>
      </c>
      <c r="F14" s="21" t="s">
        <v>15</v>
      </c>
    </row>
    <row r="15" spans="1:7" s="26" customFormat="1" ht="11.1" customHeight="1">
      <c r="A15" s="23">
        <v>801</v>
      </c>
      <c r="B15" s="236" t="s">
        <v>17</v>
      </c>
      <c r="C15" s="236"/>
      <c r="D15" s="236"/>
      <c r="E15" s="237"/>
      <c r="F15" s="83">
        <f>F16+F46+F49</f>
        <v>1563470</v>
      </c>
    </row>
    <row r="16" spans="1:7" s="26" customFormat="1" ht="11.1" customHeight="1">
      <c r="A16" s="149"/>
      <c r="B16" s="96">
        <v>80104</v>
      </c>
      <c r="C16" s="238" t="s">
        <v>111</v>
      </c>
      <c r="D16" s="239"/>
      <c r="E16" s="240"/>
      <c r="F16" s="83">
        <f>F17+F44</f>
        <v>1558757</v>
      </c>
    </row>
    <row r="17" spans="1:6" ht="11.1" customHeight="1">
      <c r="A17" s="151"/>
      <c r="B17" s="105"/>
      <c r="C17" s="106" t="s">
        <v>112</v>
      </c>
      <c r="D17" s="228" t="s">
        <v>113</v>
      </c>
      <c r="E17" s="229"/>
      <c r="F17" s="203">
        <f>SUM(F18:F43)-F19</f>
        <v>1536357</v>
      </c>
    </row>
    <row r="18" spans="1:6" ht="11.1" customHeight="1">
      <c r="A18" s="151"/>
      <c r="B18" s="107"/>
      <c r="C18" s="108"/>
      <c r="D18" s="109">
        <v>3020</v>
      </c>
      <c r="E18" s="110" t="s">
        <v>21</v>
      </c>
      <c r="F18" s="111">
        <f>F19</f>
        <v>1050</v>
      </c>
    </row>
    <row r="19" spans="1:6" ht="11.1" customHeight="1">
      <c r="A19" s="151"/>
      <c r="B19" s="107"/>
      <c r="C19" s="112"/>
      <c r="D19" s="109"/>
      <c r="E19" s="113" t="s">
        <v>23</v>
      </c>
      <c r="F19" s="114">
        <v>1050</v>
      </c>
    </row>
    <row r="20" spans="1:6" ht="11.1" customHeight="1">
      <c r="A20" s="151"/>
      <c r="B20" s="107"/>
      <c r="C20" s="112"/>
      <c r="D20" s="109">
        <v>4010</v>
      </c>
      <c r="E20" s="110" t="s">
        <v>25</v>
      </c>
      <c r="F20" s="127">
        <v>1044568</v>
      </c>
    </row>
    <row r="21" spans="1:6" ht="11.1" customHeight="1">
      <c r="A21" s="151"/>
      <c r="B21" s="107"/>
      <c r="C21" s="112"/>
      <c r="D21" s="109">
        <v>4040</v>
      </c>
      <c r="E21" s="110" t="s">
        <v>26</v>
      </c>
      <c r="F21" s="127">
        <v>77662</v>
      </c>
    </row>
    <row r="22" spans="1:6" ht="11.1" customHeight="1">
      <c r="A22" s="151"/>
      <c r="B22" s="107"/>
      <c r="C22" s="112"/>
      <c r="D22" s="109">
        <v>4110</v>
      </c>
      <c r="E22" s="110" t="s">
        <v>29</v>
      </c>
      <c r="F22" s="127">
        <v>192918</v>
      </c>
    </row>
    <row r="23" spans="1:6" ht="11.1" customHeight="1">
      <c r="A23" s="151"/>
      <c r="B23" s="107"/>
      <c r="C23" s="112"/>
      <c r="D23" s="109">
        <v>4120</v>
      </c>
      <c r="E23" s="110" t="s">
        <v>9</v>
      </c>
      <c r="F23" s="127">
        <v>17366</v>
      </c>
    </row>
    <row r="24" spans="1:6" ht="11.1" customHeight="1">
      <c r="A24" s="151"/>
      <c r="B24" s="107"/>
      <c r="C24" s="112"/>
      <c r="D24" s="109">
        <v>4140</v>
      </c>
      <c r="E24" s="110" t="s">
        <v>31</v>
      </c>
      <c r="F24" s="127">
        <v>66</v>
      </c>
    </row>
    <row r="25" spans="1:6" ht="11.1" customHeight="1">
      <c r="A25" s="151"/>
      <c r="B25" s="107"/>
      <c r="C25" s="112"/>
      <c r="D25" s="109">
        <v>4210</v>
      </c>
      <c r="E25" s="110" t="s">
        <v>172</v>
      </c>
      <c r="F25" s="127">
        <v>28617</v>
      </c>
    </row>
    <row r="26" spans="1:6" ht="11.1" customHeight="1">
      <c r="A26" s="151"/>
      <c r="B26" s="107"/>
      <c r="C26" s="112"/>
      <c r="D26" s="109">
        <v>4220</v>
      </c>
      <c r="E26" s="110" t="s">
        <v>32</v>
      </c>
      <c r="F26" s="127">
        <v>15718</v>
      </c>
    </row>
    <row r="27" spans="1:6" ht="11.1" customHeight="1">
      <c r="A27" s="151"/>
      <c r="B27" s="107"/>
      <c r="C27" s="112"/>
      <c r="D27" s="109">
        <v>4240</v>
      </c>
      <c r="E27" s="110" t="s">
        <v>19</v>
      </c>
      <c r="F27" s="127">
        <v>6635</v>
      </c>
    </row>
    <row r="28" spans="1:6" ht="11.1" customHeight="1">
      <c r="A28" s="151"/>
      <c r="B28" s="107"/>
      <c r="C28" s="112"/>
      <c r="D28" s="115">
        <v>4260</v>
      </c>
      <c r="E28" s="144" t="s">
        <v>35</v>
      </c>
      <c r="F28" s="127">
        <f>43660+6340</f>
        <v>50000</v>
      </c>
    </row>
    <row r="29" spans="1:6" ht="11.1" customHeight="1">
      <c r="A29" s="151"/>
      <c r="B29" s="107"/>
      <c r="C29" s="112"/>
      <c r="D29" s="115"/>
      <c r="E29" s="144" t="s">
        <v>34</v>
      </c>
      <c r="F29" s="127">
        <f>23840-23840</f>
        <v>0</v>
      </c>
    </row>
    <row r="30" spans="1:6" ht="11.1" customHeight="1">
      <c r="A30" s="151"/>
      <c r="B30" s="107"/>
      <c r="C30" s="112"/>
      <c r="D30" s="115"/>
      <c r="E30" s="144" t="s">
        <v>86</v>
      </c>
      <c r="F30" s="127">
        <v>17500</v>
      </c>
    </row>
    <row r="31" spans="1:6" ht="11.1" customHeight="1">
      <c r="A31" s="151"/>
      <c r="B31" s="107"/>
      <c r="C31" s="112"/>
      <c r="D31" s="115">
        <v>4280</v>
      </c>
      <c r="E31" s="144" t="s">
        <v>36</v>
      </c>
      <c r="F31" s="127">
        <v>2360</v>
      </c>
    </row>
    <row r="32" spans="1:6" ht="11.1" customHeight="1">
      <c r="A32" s="151"/>
      <c r="B32" s="107"/>
      <c r="C32" s="112"/>
      <c r="D32" s="115">
        <v>4300</v>
      </c>
      <c r="E32" s="144" t="s">
        <v>37</v>
      </c>
      <c r="F32" s="127">
        <v>11800</v>
      </c>
    </row>
    <row r="33" spans="1:6" ht="11.1" customHeight="1">
      <c r="A33" s="151"/>
      <c r="B33" s="107"/>
      <c r="C33" s="112"/>
      <c r="D33" s="115"/>
      <c r="E33" s="116" t="s">
        <v>92</v>
      </c>
      <c r="F33" s="127">
        <v>0</v>
      </c>
    </row>
    <row r="34" spans="1:6" ht="11.1" customHeight="1">
      <c r="A34" s="151"/>
      <c r="B34" s="107"/>
      <c r="C34" s="112"/>
      <c r="D34" s="115"/>
      <c r="E34" s="116" t="s">
        <v>38</v>
      </c>
      <c r="F34" s="127">
        <v>8500</v>
      </c>
    </row>
    <row r="35" spans="1:6" ht="12.75" customHeight="1">
      <c r="A35" s="151"/>
      <c r="B35" s="107"/>
      <c r="C35" s="112"/>
      <c r="D35" s="16">
        <v>4360</v>
      </c>
      <c r="E35" s="110" t="s">
        <v>95</v>
      </c>
      <c r="F35" s="18">
        <f>2840-340</f>
        <v>2500</v>
      </c>
    </row>
    <row r="36" spans="1:6" ht="12.75" customHeight="1">
      <c r="A36" s="151"/>
      <c r="B36" s="107"/>
      <c r="C36" s="112"/>
      <c r="D36" s="16"/>
      <c r="E36" s="110" t="s">
        <v>39</v>
      </c>
      <c r="F36" s="18">
        <f>6084+340+956</f>
        <v>7380</v>
      </c>
    </row>
    <row r="37" spans="1:6" ht="12.75" customHeight="1">
      <c r="A37" s="151"/>
      <c r="B37" s="107"/>
      <c r="C37" s="112"/>
      <c r="D37" s="16">
        <v>4390</v>
      </c>
      <c r="E37" s="110" t="s">
        <v>119</v>
      </c>
      <c r="F37" s="18">
        <v>0</v>
      </c>
    </row>
    <row r="38" spans="1:6" ht="11.1" customHeight="1">
      <c r="A38" s="151"/>
      <c r="B38" s="107"/>
      <c r="C38" s="112"/>
      <c r="D38" s="109">
        <v>4400</v>
      </c>
      <c r="E38" s="110" t="s">
        <v>120</v>
      </c>
      <c r="F38" s="127">
        <v>0</v>
      </c>
    </row>
    <row r="39" spans="1:6" ht="11.1" customHeight="1">
      <c r="A39" s="151"/>
      <c r="B39" s="107"/>
      <c r="C39" s="112"/>
      <c r="D39" s="109">
        <v>4410</v>
      </c>
      <c r="E39" s="110" t="s">
        <v>41</v>
      </c>
      <c r="F39" s="127">
        <v>140</v>
      </c>
    </row>
    <row r="40" spans="1:6" ht="11.1" customHeight="1">
      <c r="A40" s="151"/>
      <c r="B40" s="107"/>
      <c r="C40" s="112"/>
      <c r="D40" s="109">
        <v>4430</v>
      </c>
      <c r="E40" s="110" t="s">
        <v>24</v>
      </c>
      <c r="F40" s="127">
        <v>0</v>
      </c>
    </row>
    <row r="41" spans="1:6" ht="11.1" customHeight="1">
      <c r="A41" s="151"/>
      <c r="B41" s="107"/>
      <c r="C41" s="112"/>
      <c r="D41" s="109">
        <v>4440</v>
      </c>
      <c r="E41" s="110" t="s">
        <v>42</v>
      </c>
      <c r="F41" s="127">
        <v>48565</v>
      </c>
    </row>
    <row r="42" spans="1:6" ht="11.1" customHeight="1">
      <c r="A42" s="151"/>
      <c r="B42" s="107"/>
      <c r="C42" s="112"/>
      <c r="D42" s="42">
        <v>4520</v>
      </c>
      <c r="E42" s="40" t="s">
        <v>43</v>
      </c>
      <c r="F42" s="127">
        <v>1512</v>
      </c>
    </row>
    <row r="43" spans="1:6" ht="11.1" customHeight="1">
      <c r="A43" s="151"/>
      <c r="B43" s="107"/>
      <c r="C43" s="112"/>
      <c r="D43" s="109">
        <v>4700</v>
      </c>
      <c r="E43" s="110" t="s">
        <v>122</v>
      </c>
      <c r="F43" s="127">
        <v>1500</v>
      </c>
    </row>
    <row r="44" spans="1:6" ht="11.1" customHeight="1">
      <c r="A44" s="151"/>
      <c r="B44" s="107"/>
      <c r="C44" s="118" t="s">
        <v>44</v>
      </c>
      <c r="D44" s="241" t="s">
        <v>45</v>
      </c>
      <c r="E44" s="242"/>
      <c r="F44" s="203">
        <f>F45</f>
        <v>22400</v>
      </c>
    </row>
    <row r="45" spans="1:6" ht="11.1" customHeight="1">
      <c r="A45" s="151"/>
      <c r="B45" s="107"/>
      <c r="C45" s="126"/>
      <c r="D45" s="119">
        <v>4270</v>
      </c>
      <c r="E45" s="120" t="s">
        <v>46</v>
      </c>
      <c r="F45" s="127">
        <v>22400</v>
      </c>
    </row>
    <row r="46" spans="1:6" s="26" customFormat="1" ht="11.1" customHeight="1">
      <c r="A46" s="156"/>
      <c r="B46" s="95">
        <v>80146</v>
      </c>
      <c r="C46" s="243" t="s">
        <v>50</v>
      </c>
      <c r="D46" s="244"/>
      <c r="E46" s="245"/>
      <c r="F46" s="83">
        <f>F47</f>
        <v>1730</v>
      </c>
    </row>
    <row r="47" spans="1:6" ht="11.1" customHeight="1">
      <c r="A47" s="151"/>
      <c r="B47" s="107"/>
      <c r="C47" s="106" t="s">
        <v>51</v>
      </c>
      <c r="D47" s="228" t="s">
        <v>50</v>
      </c>
      <c r="E47" s="229"/>
      <c r="F47" s="203">
        <f>SUM(F48:F48)</f>
        <v>1730</v>
      </c>
    </row>
    <row r="48" spans="1:6" ht="11.1" customHeight="1">
      <c r="A48" s="151"/>
      <c r="B48" s="107"/>
      <c r="C48" s="125"/>
      <c r="D48" s="109">
        <v>4700</v>
      </c>
      <c r="E48" s="110" t="s">
        <v>52</v>
      </c>
      <c r="F48" s="127">
        <v>1730</v>
      </c>
    </row>
    <row r="49" spans="1:6" s="26" customFormat="1" ht="15" customHeight="1">
      <c r="A49" s="156"/>
      <c r="B49" s="45">
        <v>80195</v>
      </c>
      <c r="C49" s="269" t="s">
        <v>57</v>
      </c>
      <c r="D49" s="269"/>
      <c r="E49" s="238"/>
      <c r="F49" s="25">
        <f>F56+F50+F52</f>
        <v>2983</v>
      </c>
    </row>
    <row r="50" spans="1:6" s="26" customFormat="1" ht="15" customHeight="1">
      <c r="A50" s="156"/>
      <c r="B50" s="28"/>
      <c r="C50" s="68" t="s">
        <v>58</v>
      </c>
      <c r="D50" s="218" t="s">
        <v>59</v>
      </c>
      <c r="E50" s="219"/>
      <c r="F50" s="30">
        <f>F51</f>
        <v>2983</v>
      </c>
    </row>
    <row r="51" spans="1:6" s="26" customFormat="1" ht="15" customHeight="1">
      <c r="A51" s="156"/>
      <c r="B51" s="28"/>
      <c r="C51" s="94"/>
      <c r="D51" s="56">
        <v>4440</v>
      </c>
      <c r="E51" s="57" t="s">
        <v>60</v>
      </c>
      <c r="F51" s="48">
        <v>2983</v>
      </c>
    </row>
    <row r="52" spans="1:6" s="26" customFormat="1" ht="15" customHeight="1">
      <c r="A52" s="156"/>
      <c r="B52" s="28"/>
      <c r="C52" s="68" t="s">
        <v>61</v>
      </c>
      <c r="D52" s="218" t="s">
        <v>62</v>
      </c>
      <c r="E52" s="219"/>
      <c r="F52" s="30">
        <f>F53+F54+F55</f>
        <v>0</v>
      </c>
    </row>
    <row r="53" spans="1:6" s="26" customFormat="1" ht="15" customHeight="1">
      <c r="A53" s="156"/>
      <c r="B53" s="28"/>
      <c r="C53" s="86"/>
      <c r="D53" s="109">
        <v>4010</v>
      </c>
      <c r="E53" s="110" t="s">
        <v>25</v>
      </c>
      <c r="F53" s="48">
        <v>0</v>
      </c>
    </row>
    <row r="54" spans="1:6" s="26" customFormat="1" ht="15" customHeight="1">
      <c r="A54" s="156"/>
      <c r="B54" s="28"/>
      <c r="C54" s="86"/>
      <c r="D54" s="109">
        <v>4110</v>
      </c>
      <c r="E54" s="110" t="s">
        <v>29</v>
      </c>
      <c r="F54" s="48">
        <v>0</v>
      </c>
    </row>
    <row r="55" spans="1:6" s="26" customFormat="1" ht="15" customHeight="1">
      <c r="A55" s="156"/>
      <c r="B55" s="28"/>
      <c r="C55" s="86"/>
      <c r="D55" s="109">
        <v>4120</v>
      </c>
      <c r="E55" s="110" t="s">
        <v>9</v>
      </c>
      <c r="F55" s="48">
        <v>0</v>
      </c>
    </row>
    <row r="56" spans="1:6" ht="24.75" customHeight="1">
      <c r="A56" s="151"/>
      <c r="B56" s="204"/>
      <c r="C56" s="47" t="s">
        <v>63</v>
      </c>
      <c r="D56" s="230" t="s">
        <v>64</v>
      </c>
      <c r="E56" s="231"/>
      <c r="F56" s="30">
        <v>0</v>
      </c>
    </row>
    <row r="57" spans="1:6" ht="11.1" customHeight="1">
      <c r="A57" s="151"/>
      <c r="B57" s="107"/>
      <c r="C57" s="125"/>
      <c r="D57" s="109">
        <v>4300</v>
      </c>
      <c r="E57" s="110" t="s">
        <v>20</v>
      </c>
      <c r="F57" s="153">
        <v>0</v>
      </c>
    </row>
    <row r="58" spans="1:6" s="26" customFormat="1" ht="11.1" customHeight="1">
      <c r="A58" s="62">
        <v>854</v>
      </c>
      <c r="B58" s="236" t="s">
        <v>67</v>
      </c>
      <c r="C58" s="236"/>
      <c r="D58" s="236"/>
      <c r="E58" s="237"/>
      <c r="F58" s="83">
        <f>F59+F69</f>
        <v>2023</v>
      </c>
    </row>
    <row r="59" spans="1:6" s="63" customFormat="1" ht="11.1" customHeight="1">
      <c r="A59" s="156"/>
      <c r="B59" s="66">
        <v>85415</v>
      </c>
      <c r="C59" s="269" t="s">
        <v>68</v>
      </c>
      <c r="D59" s="269"/>
      <c r="E59" s="238"/>
      <c r="F59" s="83">
        <f>F60+F62+F65+F67</f>
        <v>2023</v>
      </c>
    </row>
    <row r="60" spans="1:6" ht="11.1" customHeight="1">
      <c r="A60" s="159"/>
      <c r="B60" s="108"/>
      <c r="C60" s="122" t="s">
        <v>79</v>
      </c>
      <c r="D60" s="242" t="s">
        <v>80</v>
      </c>
      <c r="E60" s="241"/>
      <c r="F60" s="203">
        <f>F61</f>
        <v>0</v>
      </c>
    </row>
    <row r="61" spans="1:6" ht="14.25" customHeight="1">
      <c r="A61" s="159"/>
      <c r="B61" s="112"/>
      <c r="C61" s="125"/>
      <c r="D61" s="109">
        <v>3240</v>
      </c>
      <c r="E61" s="110" t="s">
        <v>81</v>
      </c>
      <c r="F61" s="18">
        <v>0</v>
      </c>
    </row>
    <row r="62" spans="1:6" ht="12" customHeight="1">
      <c r="A62" s="159"/>
      <c r="B62" s="112"/>
      <c r="C62" s="129" t="s">
        <v>69</v>
      </c>
      <c r="D62" s="242" t="s">
        <v>70</v>
      </c>
      <c r="E62" s="241"/>
      <c r="F62" s="203">
        <f>F63+F64</f>
        <v>0</v>
      </c>
    </row>
    <row r="63" spans="1:6" ht="21.75" customHeight="1">
      <c r="A63" s="159"/>
      <c r="B63" s="112"/>
      <c r="C63" s="105"/>
      <c r="D63" s="42">
        <v>3240</v>
      </c>
      <c r="E63" s="110" t="s">
        <v>71</v>
      </c>
      <c r="F63" s="18">
        <v>0</v>
      </c>
    </row>
    <row r="64" spans="1:6" ht="10.5" customHeight="1">
      <c r="A64" s="159"/>
      <c r="B64" s="112"/>
      <c r="C64" s="124"/>
      <c r="D64" s="117">
        <v>3260</v>
      </c>
      <c r="E64" s="110" t="s">
        <v>91</v>
      </c>
      <c r="F64" s="18">
        <v>0</v>
      </c>
    </row>
    <row r="65" spans="1:6" ht="11.1" customHeight="1">
      <c r="A65" s="159"/>
      <c r="B65" s="112"/>
      <c r="C65" s="129" t="s">
        <v>72</v>
      </c>
      <c r="D65" s="242" t="s">
        <v>73</v>
      </c>
      <c r="E65" s="241"/>
      <c r="F65" s="203">
        <f>F66</f>
        <v>2023</v>
      </c>
    </row>
    <row r="66" spans="1:6" ht="11.1" customHeight="1">
      <c r="A66" s="159"/>
      <c r="B66" s="112"/>
      <c r="C66" s="125"/>
      <c r="D66" s="109">
        <v>3260</v>
      </c>
      <c r="E66" s="110" t="s">
        <v>74</v>
      </c>
      <c r="F66" s="18">
        <v>2023</v>
      </c>
    </row>
    <row r="67" spans="1:6" ht="11.1" customHeight="1">
      <c r="A67" s="159"/>
      <c r="B67" s="112"/>
      <c r="C67" s="129" t="s">
        <v>75</v>
      </c>
      <c r="D67" s="229" t="s">
        <v>76</v>
      </c>
      <c r="E67" s="228"/>
      <c r="F67" s="203">
        <f>F71</f>
        <v>0</v>
      </c>
    </row>
    <row r="68" spans="1:6" ht="11.1" customHeight="1">
      <c r="A68" s="159"/>
      <c r="B68" s="112"/>
      <c r="C68" s="129"/>
      <c r="D68" s="109">
        <v>3260</v>
      </c>
      <c r="E68" s="110" t="s">
        <v>77</v>
      </c>
      <c r="F68" s="203"/>
    </row>
    <row r="69" spans="1:6" ht="11.1" customHeight="1">
      <c r="A69" s="159"/>
      <c r="B69" s="66">
        <v>85415</v>
      </c>
      <c r="C69" s="269" t="s">
        <v>78</v>
      </c>
      <c r="D69" s="269"/>
      <c r="E69" s="238"/>
      <c r="F69" s="203">
        <f>F70</f>
        <v>0</v>
      </c>
    </row>
    <row r="70" spans="1:6" ht="11.1" customHeight="1">
      <c r="A70" s="159"/>
      <c r="B70" s="108"/>
      <c r="C70" s="122" t="s">
        <v>79</v>
      </c>
      <c r="D70" s="242" t="s">
        <v>80</v>
      </c>
      <c r="E70" s="241"/>
      <c r="F70" s="203">
        <f>F71</f>
        <v>0</v>
      </c>
    </row>
    <row r="71" spans="1:6" s="26" customFormat="1" ht="11.1" customHeight="1">
      <c r="A71" s="160"/>
      <c r="B71" s="112"/>
      <c r="C71" s="125"/>
      <c r="D71" s="109">
        <v>3240</v>
      </c>
      <c r="E71" s="110" t="s">
        <v>81</v>
      </c>
      <c r="F71" s="18">
        <v>0</v>
      </c>
    </row>
    <row r="72" spans="1:6" s="26" customFormat="1" ht="16.5" customHeight="1">
      <c r="A72" s="232" t="s">
        <v>82</v>
      </c>
      <c r="B72" s="233"/>
      <c r="C72" s="233"/>
      <c r="D72" s="233"/>
      <c r="E72" s="234"/>
      <c r="F72" s="83">
        <f>F15+F58</f>
        <v>1565493</v>
      </c>
    </row>
    <row r="73" spans="1:6" s="26" customFormat="1" ht="16.5" customHeight="1">
      <c r="A73" s="130"/>
      <c r="B73" s="130"/>
      <c r="C73" s="130"/>
      <c r="D73" s="130"/>
      <c r="E73" s="130"/>
      <c r="F73" s="98"/>
    </row>
    <row r="74" spans="1:6" s="26" customFormat="1" ht="12.75" customHeight="1">
      <c r="A74" s="130"/>
      <c r="B74" s="130"/>
      <c r="C74" s="130"/>
      <c r="D74" s="130"/>
      <c r="E74" s="130"/>
      <c r="F74" s="98"/>
    </row>
    <row r="75" spans="1:6">
      <c r="F75" s="75"/>
    </row>
    <row r="76" spans="1:6">
      <c r="F76" s="75"/>
    </row>
    <row r="77" spans="1:6">
      <c r="F77" s="75"/>
    </row>
    <row r="78" spans="1:6">
      <c r="F78" s="75"/>
    </row>
    <row r="79" spans="1:6">
      <c r="F79" s="75"/>
    </row>
    <row r="80" spans="1:6">
      <c r="F80" s="75"/>
    </row>
    <row r="81" spans="6:6">
      <c r="F81" s="75"/>
    </row>
    <row r="82" spans="6:6">
      <c r="F82" s="75"/>
    </row>
    <row r="83" spans="6:6">
      <c r="F83" s="75"/>
    </row>
    <row r="84" spans="6:6">
      <c r="F84" s="75"/>
    </row>
    <row r="85" spans="6:6">
      <c r="F85" s="75"/>
    </row>
    <row r="86" spans="6:6">
      <c r="F86" s="75"/>
    </row>
    <row r="87" spans="6:6">
      <c r="F87" s="75"/>
    </row>
    <row r="88" spans="6:6">
      <c r="F88" s="75"/>
    </row>
    <row r="89" spans="6:6">
      <c r="F89" s="75"/>
    </row>
    <row r="90" spans="6:6">
      <c r="F90" s="75"/>
    </row>
    <row r="91" spans="6:6">
      <c r="F91" s="75"/>
    </row>
    <row r="92" spans="6:6">
      <c r="F92" s="75"/>
    </row>
    <row r="93" spans="6:6">
      <c r="F93" s="75"/>
    </row>
    <row r="94" spans="6:6">
      <c r="F94" s="75"/>
    </row>
    <row r="95" spans="6:6">
      <c r="F95" s="75"/>
    </row>
    <row r="96" spans="6:6">
      <c r="F96" s="75"/>
    </row>
    <row r="97" spans="6:6">
      <c r="F97" s="75"/>
    </row>
    <row r="98" spans="6:6">
      <c r="F98" s="75"/>
    </row>
    <row r="99" spans="6:6">
      <c r="F99" s="75"/>
    </row>
    <row r="100" spans="6:6">
      <c r="F100" s="75"/>
    </row>
    <row r="101" spans="6:6">
      <c r="F101" s="75"/>
    </row>
    <row r="102" spans="6:6">
      <c r="F102" s="75"/>
    </row>
    <row r="103" spans="6:6">
      <c r="F103" s="75"/>
    </row>
    <row r="104" spans="6:6">
      <c r="F104" s="75"/>
    </row>
    <row r="105" spans="6:6">
      <c r="F105" s="75"/>
    </row>
    <row r="106" spans="6:6">
      <c r="F106" s="75"/>
    </row>
    <row r="107" spans="6:6">
      <c r="F107" s="75"/>
    </row>
    <row r="108" spans="6:6">
      <c r="F108" s="75"/>
    </row>
    <row r="109" spans="6:6">
      <c r="F109" s="75"/>
    </row>
    <row r="110" spans="6:6">
      <c r="F110" s="75"/>
    </row>
    <row r="111" spans="6:6">
      <c r="F111" s="75"/>
    </row>
    <row r="112" spans="6:6">
      <c r="F112" s="75"/>
    </row>
    <row r="113" spans="6:6">
      <c r="F113" s="75"/>
    </row>
    <row r="114" spans="6:6">
      <c r="F114" s="75"/>
    </row>
    <row r="115" spans="6:6">
      <c r="F115" s="75"/>
    </row>
    <row r="116" spans="6:6">
      <c r="F116" s="75"/>
    </row>
    <row r="117" spans="6:6">
      <c r="F117" s="75"/>
    </row>
    <row r="118" spans="6:6">
      <c r="F118" s="75"/>
    </row>
    <row r="119" spans="6:6">
      <c r="F119" s="75"/>
    </row>
    <row r="120" spans="6:6">
      <c r="F120" s="75"/>
    </row>
    <row r="121" spans="6:6">
      <c r="F121" s="75"/>
    </row>
    <row r="122" spans="6:6">
      <c r="F122" s="75"/>
    </row>
    <row r="123" spans="6:6">
      <c r="F123" s="75"/>
    </row>
    <row r="124" spans="6:6">
      <c r="F124" s="75"/>
    </row>
    <row r="125" spans="6:6">
      <c r="F125" s="75"/>
    </row>
    <row r="126" spans="6:6">
      <c r="F126" s="75"/>
    </row>
    <row r="127" spans="6:6">
      <c r="F127" s="75"/>
    </row>
    <row r="128" spans="6:6">
      <c r="F128" s="75"/>
    </row>
    <row r="129" spans="6:6">
      <c r="F129" s="75"/>
    </row>
    <row r="130" spans="6:6">
      <c r="F130" s="75"/>
    </row>
    <row r="131" spans="6:6">
      <c r="F131" s="75"/>
    </row>
  </sheetData>
  <mergeCells count="20">
    <mergeCell ref="B58:E58"/>
    <mergeCell ref="A12:F12"/>
    <mergeCell ref="B15:E15"/>
    <mergeCell ref="C16:E16"/>
    <mergeCell ref="D17:E17"/>
    <mergeCell ref="D44:E44"/>
    <mergeCell ref="C46:E46"/>
    <mergeCell ref="D47:E47"/>
    <mergeCell ref="C49:E49"/>
    <mergeCell ref="D50:E50"/>
    <mergeCell ref="D52:E52"/>
    <mergeCell ref="D56:E56"/>
    <mergeCell ref="D70:E70"/>
    <mergeCell ref="A72:E72"/>
    <mergeCell ref="C59:E59"/>
    <mergeCell ref="D60:E60"/>
    <mergeCell ref="D62:E62"/>
    <mergeCell ref="D65:E65"/>
    <mergeCell ref="D67:E67"/>
    <mergeCell ref="C69:E69"/>
  </mergeCells>
  <pageMargins left="0.31496062992125984" right="0.19685039370078741" top="0.39370078740157483" bottom="0.23622047244094491" header="0.15748031496062992" footer="0.19685039370078741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zoomScaleNormal="100" workbookViewId="0">
      <selection activeCell="F4" sqref="F4"/>
    </sheetView>
  </sheetViews>
  <sheetFormatPr defaultRowHeight="14.25"/>
  <cols>
    <col min="1" max="1" width="5.375" customWidth="1"/>
    <col min="2" max="2" width="6.75" customWidth="1"/>
    <col min="3" max="3" width="11.875" customWidth="1"/>
    <col min="4" max="4" width="6.625" customWidth="1"/>
    <col min="5" max="5" width="49.5" customWidth="1"/>
    <col min="6" max="6" width="13" customWidth="1"/>
    <col min="7" max="7" width="6.625" customWidth="1"/>
  </cols>
  <sheetData>
    <row r="1" spans="1:9" s="2" customFormat="1" ht="12.75">
      <c r="A1" s="1" t="s">
        <v>161</v>
      </c>
    </row>
    <row r="2" spans="1:9" s="2" customFormat="1" ht="12.75">
      <c r="A2" s="3" t="s">
        <v>162</v>
      </c>
    </row>
    <row r="3" spans="1:9" s="2" customFormat="1" ht="12.75">
      <c r="A3" s="3" t="s">
        <v>163</v>
      </c>
    </row>
    <row r="4" spans="1:9" ht="15">
      <c r="E4" s="4" t="s">
        <v>0</v>
      </c>
      <c r="F4" s="5" t="s">
        <v>200</v>
      </c>
      <c r="G4" s="103"/>
    </row>
    <row r="5" spans="1:9" ht="15">
      <c r="E5" s="4"/>
      <c r="F5" s="5"/>
      <c r="G5" s="103"/>
    </row>
    <row r="6" spans="1:9">
      <c r="A6" s="7"/>
      <c r="F6" s="8"/>
    </row>
    <row r="7" spans="1:9">
      <c r="B7" s="9"/>
      <c r="E7" s="1" t="s">
        <v>1</v>
      </c>
      <c r="F7" s="10"/>
    </row>
    <row r="8" spans="1:9">
      <c r="E8" s="1" t="s">
        <v>2</v>
      </c>
      <c r="F8" s="11"/>
    </row>
    <row r="9" spans="1:9">
      <c r="E9" s="3" t="s">
        <v>3</v>
      </c>
      <c r="F9" s="11"/>
    </row>
    <row r="10" spans="1:9">
      <c r="E10" s="3" t="s">
        <v>4</v>
      </c>
      <c r="F10" s="11"/>
    </row>
    <row r="12" spans="1:9" ht="19.5" customHeight="1">
      <c r="A12" s="223" t="s">
        <v>110</v>
      </c>
      <c r="B12" s="223"/>
      <c r="C12" s="223"/>
      <c r="D12" s="223"/>
      <c r="E12" s="223"/>
      <c r="F12" s="223"/>
      <c r="G12" s="133"/>
    </row>
    <row r="14" spans="1:9" ht="12.6" customHeight="1">
      <c r="A14" s="21" t="s">
        <v>10</v>
      </c>
      <c r="B14" s="21" t="s">
        <v>11</v>
      </c>
      <c r="C14" s="21" t="s">
        <v>12</v>
      </c>
      <c r="D14" s="21" t="s">
        <v>13</v>
      </c>
      <c r="E14" s="22" t="s">
        <v>14</v>
      </c>
      <c r="F14" s="21" t="s">
        <v>15</v>
      </c>
    </row>
    <row r="15" spans="1:9" s="26" customFormat="1" ht="12.6" customHeight="1">
      <c r="A15" s="23">
        <v>801</v>
      </c>
      <c r="B15" s="236" t="s">
        <v>17</v>
      </c>
      <c r="C15" s="236"/>
      <c r="D15" s="236"/>
      <c r="E15" s="237"/>
      <c r="F15" s="25">
        <f>F16+F50+F53+F60</f>
        <v>1381102</v>
      </c>
      <c r="I15" s="148"/>
    </row>
    <row r="16" spans="1:9" s="26" customFormat="1" ht="12.6" customHeight="1">
      <c r="A16" s="149"/>
      <c r="B16" s="150">
        <v>80104</v>
      </c>
      <c r="C16" s="238" t="s">
        <v>111</v>
      </c>
      <c r="D16" s="239"/>
      <c r="E16" s="240"/>
      <c r="F16" s="25">
        <f>F17+F48</f>
        <v>1370239</v>
      </c>
      <c r="I16" s="148"/>
    </row>
    <row r="17" spans="1:9" ht="12.6" customHeight="1">
      <c r="A17" s="151"/>
      <c r="B17" s="105"/>
      <c r="C17" s="100" t="s">
        <v>112</v>
      </c>
      <c r="D17" s="228" t="s">
        <v>113</v>
      </c>
      <c r="E17" s="229"/>
      <c r="F17" s="152">
        <f>SUM(F18:F47)-F19</f>
        <v>1359819</v>
      </c>
      <c r="I17" s="148"/>
    </row>
    <row r="18" spans="1:9" ht="12.6" customHeight="1">
      <c r="A18" s="151"/>
      <c r="B18" s="107"/>
      <c r="C18" s="108"/>
      <c r="D18" s="43">
        <v>3020</v>
      </c>
      <c r="E18" s="110" t="s">
        <v>21</v>
      </c>
      <c r="F18" s="153">
        <f>F19</f>
        <v>3200</v>
      </c>
      <c r="I18" s="148"/>
    </row>
    <row r="19" spans="1:9" ht="12.6" customHeight="1">
      <c r="A19" s="151"/>
      <c r="B19" s="107"/>
      <c r="C19" s="112"/>
      <c r="D19" s="43"/>
      <c r="E19" s="113" t="s">
        <v>23</v>
      </c>
      <c r="F19" s="154">
        <v>3200</v>
      </c>
      <c r="I19" s="148"/>
    </row>
    <row r="20" spans="1:9" ht="12.6" customHeight="1">
      <c r="A20" s="151"/>
      <c r="B20" s="107"/>
      <c r="C20" s="112"/>
      <c r="D20" s="43">
        <v>4010</v>
      </c>
      <c r="E20" s="110" t="s">
        <v>25</v>
      </c>
      <c r="F20" s="153">
        <v>944529</v>
      </c>
      <c r="I20" s="148"/>
    </row>
    <row r="21" spans="1:9" ht="12.6" customHeight="1">
      <c r="A21" s="151"/>
      <c r="B21" s="107"/>
      <c r="C21" s="112"/>
      <c r="D21" s="43">
        <v>4040</v>
      </c>
      <c r="E21" s="110" t="s">
        <v>26</v>
      </c>
      <c r="F21" s="153">
        <v>55689</v>
      </c>
      <c r="I21" s="148"/>
    </row>
    <row r="22" spans="1:9" ht="12.6" customHeight="1">
      <c r="A22" s="151"/>
      <c r="B22" s="107"/>
      <c r="C22" s="112"/>
      <c r="D22" s="43">
        <v>4110</v>
      </c>
      <c r="E22" s="110" t="s">
        <v>29</v>
      </c>
      <c r="F22" s="153">
        <v>169188</v>
      </c>
      <c r="I22" s="148"/>
    </row>
    <row r="23" spans="1:9" ht="12.6" customHeight="1">
      <c r="A23" s="151"/>
      <c r="B23" s="107"/>
      <c r="C23" s="112"/>
      <c r="D23" s="43">
        <v>4120</v>
      </c>
      <c r="E23" s="110" t="s">
        <v>9</v>
      </c>
      <c r="F23" s="153">
        <v>12979</v>
      </c>
      <c r="I23" s="148"/>
    </row>
    <row r="24" spans="1:9" ht="12.6" customHeight="1">
      <c r="A24" s="151"/>
      <c r="B24" s="107"/>
      <c r="C24" s="112"/>
      <c r="D24" s="43">
        <v>4140</v>
      </c>
      <c r="E24" s="110" t="s">
        <v>31</v>
      </c>
      <c r="F24" s="153">
        <v>0</v>
      </c>
      <c r="I24" s="148"/>
    </row>
    <row r="25" spans="1:9" ht="12.6" customHeight="1">
      <c r="A25" s="151"/>
      <c r="B25" s="107"/>
      <c r="C25" s="112"/>
      <c r="D25" s="43">
        <v>4210</v>
      </c>
      <c r="E25" s="110" t="s">
        <v>18</v>
      </c>
      <c r="F25" s="153">
        <v>12574</v>
      </c>
      <c r="I25" s="148"/>
    </row>
    <row r="26" spans="1:9" ht="12.6" customHeight="1">
      <c r="A26" s="151"/>
      <c r="B26" s="107"/>
      <c r="C26" s="112"/>
      <c r="D26" s="43">
        <v>4220</v>
      </c>
      <c r="E26" s="110" t="s">
        <v>164</v>
      </c>
      <c r="F26" s="153">
        <v>2042</v>
      </c>
      <c r="I26" s="148"/>
    </row>
    <row r="27" spans="1:9" ht="12.6" customHeight="1">
      <c r="A27" s="151"/>
      <c r="B27" s="107"/>
      <c r="C27" s="112"/>
      <c r="D27" s="43">
        <v>4230</v>
      </c>
      <c r="E27" s="110" t="s">
        <v>100</v>
      </c>
      <c r="F27" s="153">
        <v>0</v>
      </c>
      <c r="I27" s="148"/>
    </row>
    <row r="28" spans="1:9" ht="12.6" customHeight="1">
      <c r="A28" s="151"/>
      <c r="B28" s="107"/>
      <c r="C28" s="112"/>
      <c r="D28" s="43">
        <v>4240</v>
      </c>
      <c r="E28" s="110" t="s">
        <v>48</v>
      </c>
      <c r="F28" s="153">
        <v>4710</v>
      </c>
      <c r="I28" s="148"/>
    </row>
    <row r="29" spans="1:9" ht="12.6" customHeight="1">
      <c r="A29" s="151"/>
      <c r="B29" s="107"/>
      <c r="C29" s="112"/>
      <c r="D29" s="16">
        <v>4260</v>
      </c>
      <c r="E29" s="144" t="s">
        <v>86</v>
      </c>
      <c r="F29" s="153">
        <v>8200</v>
      </c>
      <c r="I29" s="148"/>
    </row>
    <row r="30" spans="1:9" ht="12.6" customHeight="1">
      <c r="A30" s="151"/>
      <c r="B30" s="107"/>
      <c r="C30" s="112"/>
      <c r="D30" s="16"/>
      <c r="E30" s="144" t="s">
        <v>101</v>
      </c>
      <c r="F30" s="153">
        <v>0</v>
      </c>
      <c r="I30" s="148"/>
    </row>
    <row r="31" spans="1:9" ht="12.6" customHeight="1">
      <c r="A31" s="151"/>
      <c r="B31" s="107"/>
      <c r="C31" s="112"/>
      <c r="D31" s="16"/>
      <c r="E31" s="144" t="s">
        <v>102</v>
      </c>
      <c r="F31" s="153">
        <v>48000</v>
      </c>
      <c r="I31" s="148"/>
    </row>
    <row r="32" spans="1:9" ht="12.6" customHeight="1">
      <c r="A32" s="151"/>
      <c r="B32" s="107"/>
      <c r="C32" s="112"/>
      <c r="D32" s="16">
        <v>4280</v>
      </c>
      <c r="E32" s="144" t="s">
        <v>36</v>
      </c>
      <c r="F32" s="153">
        <v>1900</v>
      </c>
      <c r="I32" s="148"/>
    </row>
    <row r="33" spans="1:9" ht="12.6" customHeight="1">
      <c r="A33" s="151"/>
      <c r="B33" s="107"/>
      <c r="C33" s="112"/>
      <c r="D33" s="16">
        <v>4300</v>
      </c>
      <c r="E33" s="144" t="s">
        <v>37</v>
      </c>
      <c r="F33" s="193">
        <v>14615</v>
      </c>
      <c r="I33" s="148"/>
    </row>
    <row r="34" spans="1:9" ht="12.6" customHeight="1">
      <c r="A34" s="151"/>
      <c r="B34" s="107"/>
      <c r="C34" s="112"/>
      <c r="D34" s="16"/>
      <c r="E34" s="116" t="s">
        <v>92</v>
      </c>
      <c r="F34" s="193"/>
      <c r="I34" s="148"/>
    </row>
    <row r="35" spans="1:9" ht="12.6" customHeight="1">
      <c r="A35" s="151"/>
      <c r="B35" s="107"/>
      <c r="C35" s="112"/>
      <c r="D35" s="16"/>
      <c r="E35" s="116" t="s">
        <v>103</v>
      </c>
      <c r="F35" s="193">
        <v>0</v>
      </c>
      <c r="I35" s="148"/>
    </row>
    <row r="36" spans="1:9" ht="12.6" customHeight="1">
      <c r="A36" s="151"/>
      <c r="B36" s="107"/>
      <c r="C36" s="112"/>
      <c r="D36" s="16"/>
      <c r="E36" s="116" t="s">
        <v>38</v>
      </c>
      <c r="F36" s="193">
        <v>7000</v>
      </c>
      <c r="I36" s="148"/>
    </row>
    <row r="37" spans="1:9" ht="12.6" customHeight="1">
      <c r="A37" s="151"/>
      <c r="B37" s="107"/>
      <c r="C37" s="112"/>
      <c r="D37" s="16">
        <v>4360</v>
      </c>
      <c r="E37" s="144" t="s">
        <v>39</v>
      </c>
      <c r="F37" s="193">
        <f>9765-3000</f>
        <v>6765</v>
      </c>
      <c r="I37" s="148"/>
    </row>
    <row r="38" spans="1:9" ht="12.6" customHeight="1">
      <c r="A38" s="151"/>
      <c r="B38" s="107"/>
      <c r="C38" s="112"/>
      <c r="D38" s="16"/>
      <c r="E38" s="144" t="s">
        <v>104</v>
      </c>
      <c r="F38" s="193">
        <v>0</v>
      </c>
      <c r="I38" s="148"/>
    </row>
    <row r="39" spans="1:9" ht="12.6" customHeight="1">
      <c r="A39" s="151"/>
      <c r="B39" s="107"/>
      <c r="C39" s="112"/>
      <c r="D39" s="16"/>
      <c r="E39" s="144" t="s">
        <v>105</v>
      </c>
      <c r="F39" s="193">
        <v>3000</v>
      </c>
      <c r="I39" s="148"/>
    </row>
    <row r="40" spans="1:9" ht="12.6" customHeight="1">
      <c r="A40" s="151"/>
      <c r="B40" s="107"/>
      <c r="C40" s="112"/>
      <c r="D40" s="16">
        <v>4390</v>
      </c>
      <c r="E40" s="144" t="s">
        <v>119</v>
      </c>
      <c r="F40" s="153">
        <v>0</v>
      </c>
      <c r="I40" s="148"/>
    </row>
    <row r="41" spans="1:9" ht="12.6" customHeight="1">
      <c r="A41" s="151"/>
      <c r="B41" s="107"/>
      <c r="C41" s="112"/>
      <c r="D41" s="43">
        <v>4400</v>
      </c>
      <c r="E41" s="110" t="s">
        <v>120</v>
      </c>
      <c r="F41" s="153">
        <v>0</v>
      </c>
      <c r="I41" s="148"/>
    </row>
    <row r="42" spans="1:9" ht="12.6" customHeight="1">
      <c r="A42" s="151"/>
      <c r="B42" s="107"/>
      <c r="C42" s="112"/>
      <c r="D42" s="43">
        <v>4410</v>
      </c>
      <c r="E42" s="110" t="s">
        <v>41</v>
      </c>
      <c r="F42" s="153">
        <v>440</v>
      </c>
      <c r="I42" s="148"/>
    </row>
    <row r="43" spans="1:9" ht="12.6" customHeight="1">
      <c r="A43" s="151"/>
      <c r="B43" s="107"/>
      <c r="C43" s="112"/>
      <c r="D43" s="43">
        <v>4430</v>
      </c>
      <c r="E43" s="110" t="s">
        <v>24</v>
      </c>
      <c r="F43" s="153">
        <v>0</v>
      </c>
      <c r="I43" s="148"/>
    </row>
    <row r="44" spans="1:9" ht="12.6" customHeight="1">
      <c r="A44" s="151"/>
      <c r="B44" s="107"/>
      <c r="C44" s="112"/>
      <c r="D44" s="43">
        <v>4440</v>
      </c>
      <c r="E44" s="110" t="s">
        <v>42</v>
      </c>
      <c r="F44" s="153">
        <v>42642</v>
      </c>
      <c r="I44" s="148"/>
    </row>
    <row r="45" spans="1:9" ht="12.6" customHeight="1">
      <c r="A45" s="151"/>
      <c r="B45" s="107"/>
      <c r="C45" s="112"/>
      <c r="D45" s="42">
        <v>4520</v>
      </c>
      <c r="E45" s="40" t="s">
        <v>43</v>
      </c>
      <c r="F45" s="153">
        <v>3420</v>
      </c>
      <c r="I45" s="148"/>
    </row>
    <row r="46" spans="1:9" ht="12.6" customHeight="1">
      <c r="A46" s="151"/>
      <c r="B46" s="107"/>
      <c r="C46" s="112"/>
      <c r="D46" s="42">
        <v>4610</v>
      </c>
      <c r="E46" s="40" t="s">
        <v>165</v>
      </c>
      <c r="F46" s="153">
        <v>226</v>
      </c>
      <c r="I46" s="148"/>
    </row>
    <row r="47" spans="1:9" ht="12.6" customHeight="1">
      <c r="A47" s="151"/>
      <c r="B47" s="107"/>
      <c r="C47" s="112"/>
      <c r="D47" s="43">
        <v>4700</v>
      </c>
      <c r="E47" s="110" t="s">
        <v>122</v>
      </c>
      <c r="F47" s="153">
        <v>18700</v>
      </c>
      <c r="I47" s="148"/>
    </row>
    <row r="48" spans="1:9" ht="12.6" customHeight="1">
      <c r="A48" s="151"/>
      <c r="B48" s="107"/>
      <c r="C48" s="56" t="s">
        <v>44</v>
      </c>
      <c r="D48" s="241" t="s">
        <v>45</v>
      </c>
      <c r="E48" s="242"/>
      <c r="F48" s="152">
        <f>F49</f>
        <v>10420</v>
      </c>
      <c r="I48" s="148"/>
    </row>
    <row r="49" spans="1:9" ht="12.6" customHeight="1">
      <c r="A49" s="151"/>
      <c r="B49" s="107"/>
      <c r="C49" s="108"/>
      <c r="D49" s="43">
        <v>4270</v>
      </c>
      <c r="E49" s="120" t="s">
        <v>46</v>
      </c>
      <c r="F49" s="153">
        <v>10420</v>
      </c>
      <c r="I49" s="148"/>
    </row>
    <row r="50" spans="1:9" s="26" customFormat="1" ht="12.6" customHeight="1">
      <c r="A50" s="156"/>
      <c r="B50" s="145">
        <v>80146</v>
      </c>
      <c r="C50" s="243" t="s">
        <v>50</v>
      </c>
      <c r="D50" s="244"/>
      <c r="E50" s="245"/>
      <c r="F50" s="146">
        <f>F51</f>
        <v>1570</v>
      </c>
      <c r="I50" s="148"/>
    </row>
    <row r="51" spans="1:9" s="26" customFormat="1" ht="12.6" customHeight="1">
      <c r="A51" s="151"/>
      <c r="B51" s="107"/>
      <c r="C51" s="100" t="s">
        <v>51</v>
      </c>
      <c r="D51" s="228" t="s">
        <v>50</v>
      </c>
      <c r="E51" s="229"/>
      <c r="F51" s="152">
        <f>SUM(F52:F52)</f>
        <v>1570</v>
      </c>
      <c r="I51" s="148"/>
    </row>
    <row r="52" spans="1:9" s="26" customFormat="1" ht="10.5" customHeight="1">
      <c r="A52" s="151"/>
      <c r="B52" s="107"/>
      <c r="C52" s="125"/>
      <c r="D52" s="43">
        <v>4700</v>
      </c>
      <c r="E52" s="110" t="s">
        <v>52</v>
      </c>
      <c r="F52" s="153">
        <v>1570</v>
      </c>
      <c r="I52" s="148"/>
    </row>
    <row r="53" spans="1:9" s="26" customFormat="1" ht="43.5" customHeight="1">
      <c r="A53" s="151"/>
      <c r="B53" s="145">
        <v>80149</v>
      </c>
      <c r="C53" s="211" t="s">
        <v>166</v>
      </c>
      <c r="D53" s="212"/>
      <c r="E53" s="213"/>
      <c r="F53" s="146">
        <f>F54</f>
        <v>0</v>
      </c>
      <c r="I53" s="148"/>
    </row>
    <row r="54" spans="1:9" s="26" customFormat="1" ht="24.75" customHeight="1">
      <c r="A54" s="151"/>
      <c r="B54" s="107"/>
      <c r="C54" s="100" t="s">
        <v>55</v>
      </c>
      <c r="D54" s="214" t="s">
        <v>56</v>
      </c>
      <c r="E54" s="215"/>
      <c r="F54" s="152">
        <f>SUM(F55:F59)</f>
        <v>0</v>
      </c>
      <c r="I54" s="148"/>
    </row>
    <row r="55" spans="1:9" s="26" customFormat="1" ht="12" customHeight="1">
      <c r="A55" s="151"/>
      <c r="B55" s="107"/>
      <c r="C55" s="125"/>
      <c r="D55" s="43">
        <v>4010</v>
      </c>
      <c r="E55" s="110" t="s">
        <v>25</v>
      </c>
      <c r="F55" s="65">
        <v>0</v>
      </c>
      <c r="I55" s="148"/>
    </row>
    <row r="56" spans="1:9" s="26" customFormat="1" ht="12.6" customHeight="1">
      <c r="A56" s="151"/>
      <c r="B56" s="107"/>
      <c r="C56" s="125"/>
      <c r="D56" s="43">
        <v>4040</v>
      </c>
      <c r="E56" s="110" t="s">
        <v>26</v>
      </c>
      <c r="F56" s="65">
        <v>0</v>
      </c>
      <c r="I56" s="148"/>
    </row>
    <row r="57" spans="1:9" s="26" customFormat="1" ht="12.6" customHeight="1">
      <c r="A57" s="151"/>
      <c r="B57" s="107"/>
      <c r="C57" s="125"/>
      <c r="D57" s="43">
        <v>4110</v>
      </c>
      <c r="E57" s="110" t="s">
        <v>8</v>
      </c>
      <c r="F57" s="65">
        <v>0</v>
      </c>
      <c r="I57" s="148"/>
    </row>
    <row r="58" spans="1:9" s="26" customFormat="1" ht="12.6" customHeight="1">
      <c r="A58" s="151"/>
      <c r="B58" s="107"/>
      <c r="C58" s="125"/>
      <c r="D58" s="43">
        <v>4120</v>
      </c>
      <c r="E58" s="110" t="s">
        <v>9</v>
      </c>
      <c r="F58" s="153">
        <v>0</v>
      </c>
      <c r="I58" s="148"/>
    </row>
    <row r="59" spans="1:9" s="26" customFormat="1" ht="12.6" customHeight="1">
      <c r="A59" s="151"/>
      <c r="B59" s="107"/>
      <c r="C59" s="125"/>
      <c r="D59" s="43">
        <v>4440</v>
      </c>
      <c r="E59" s="110" t="s">
        <v>42</v>
      </c>
      <c r="F59" s="153">
        <v>0</v>
      </c>
      <c r="I59" s="148"/>
    </row>
    <row r="60" spans="1:9" s="26" customFormat="1" ht="12.6" customHeight="1">
      <c r="A60" s="151"/>
      <c r="B60" s="23">
        <v>80195</v>
      </c>
      <c r="C60" s="269" t="s">
        <v>57</v>
      </c>
      <c r="D60" s="269"/>
      <c r="E60" s="238"/>
      <c r="F60" s="146">
        <f>F63+F61</f>
        <v>9293</v>
      </c>
      <c r="I60" s="148"/>
    </row>
    <row r="61" spans="1:9" s="26" customFormat="1" ht="12.6" customHeight="1">
      <c r="A61" s="151"/>
      <c r="B61" s="99"/>
      <c r="C61" s="141" t="s">
        <v>58</v>
      </c>
      <c r="D61" s="218" t="s">
        <v>59</v>
      </c>
      <c r="E61" s="219"/>
      <c r="F61" s="152">
        <f>F62</f>
        <v>9293</v>
      </c>
      <c r="I61" s="148"/>
    </row>
    <row r="62" spans="1:9" s="26" customFormat="1" ht="15.75" customHeight="1">
      <c r="A62" s="151"/>
      <c r="B62" s="99"/>
      <c r="C62" s="94"/>
      <c r="D62" s="56">
        <v>4440</v>
      </c>
      <c r="E62" s="57" t="s">
        <v>167</v>
      </c>
      <c r="F62" s="65">
        <v>9293</v>
      </c>
      <c r="I62" s="148"/>
    </row>
    <row r="63" spans="1:9" s="26" customFormat="1" ht="24.75" customHeight="1">
      <c r="A63" s="151"/>
      <c r="B63" s="28"/>
      <c r="C63" s="138" t="s">
        <v>63</v>
      </c>
      <c r="D63" s="230" t="s">
        <v>64</v>
      </c>
      <c r="E63" s="231"/>
      <c r="F63" s="146">
        <f>SUM(F64:F67)</f>
        <v>0</v>
      </c>
      <c r="I63" s="148"/>
    </row>
    <row r="64" spans="1:9" s="26" customFormat="1" ht="12" customHeight="1">
      <c r="A64" s="151"/>
      <c r="B64" s="194"/>
      <c r="C64" s="195"/>
      <c r="D64" s="42">
        <v>4110</v>
      </c>
      <c r="E64" s="110" t="s">
        <v>65</v>
      </c>
      <c r="F64" s="196">
        <v>0</v>
      </c>
      <c r="I64" s="148"/>
    </row>
    <row r="65" spans="1:9" ht="12.6" customHeight="1">
      <c r="A65" s="151"/>
      <c r="B65" s="194"/>
      <c r="C65" s="104"/>
      <c r="D65" s="42">
        <v>4120</v>
      </c>
      <c r="E65" s="110" t="s">
        <v>66</v>
      </c>
      <c r="F65" s="196">
        <v>0</v>
      </c>
      <c r="I65" s="148"/>
    </row>
    <row r="66" spans="1:9" ht="12.6" customHeight="1">
      <c r="A66" s="151"/>
      <c r="B66" s="194"/>
      <c r="C66" s="104"/>
      <c r="D66" s="42">
        <v>4170</v>
      </c>
      <c r="E66" s="110" t="s">
        <v>16</v>
      </c>
      <c r="F66" s="196">
        <v>0</v>
      </c>
      <c r="I66" s="148"/>
    </row>
    <row r="67" spans="1:9" ht="12.6" customHeight="1">
      <c r="A67" s="151"/>
      <c r="B67" s="194"/>
      <c r="C67" s="104"/>
      <c r="D67" s="43">
        <v>4210</v>
      </c>
      <c r="E67" s="110" t="s">
        <v>18</v>
      </c>
      <c r="F67" s="196">
        <v>0</v>
      </c>
      <c r="I67" s="148"/>
    </row>
    <row r="68" spans="1:9" s="26" customFormat="1" ht="12.6" customHeight="1">
      <c r="A68" s="23">
        <v>854</v>
      </c>
      <c r="B68" s="236" t="s">
        <v>67</v>
      </c>
      <c r="C68" s="236"/>
      <c r="D68" s="236"/>
      <c r="E68" s="237"/>
      <c r="F68" s="146">
        <f>F69+F77</f>
        <v>10000</v>
      </c>
      <c r="I68" s="148"/>
    </row>
    <row r="69" spans="1:9" s="63" customFormat="1" ht="12.6" customHeight="1">
      <c r="A69" s="156"/>
      <c r="B69" s="142">
        <v>85415</v>
      </c>
      <c r="C69" s="269" t="s">
        <v>68</v>
      </c>
      <c r="D69" s="269"/>
      <c r="E69" s="238"/>
      <c r="F69" s="146">
        <f>F70+F73+F75</f>
        <v>10000</v>
      </c>
      <c r="I69" s="148"/>
    </row>
    <row r="70" spans="1:9" ht="12.6" customHeight="1">
      <c r="A70" s="159"/>
      <c r="B70" s="112"/>
      <c r="C70" s="175" t="s">
        <v>69</v>
      </c>
      <c r="D70" s="242" t="s">
        <v>70</v>
      </c>
      <c r="E70" s="241"/>
      <c r="F70" s="152">
        <f>F71+F72</f>
        <v>0</v>
      </c>
      <c r="I70" s="148"/>
    </row>
    <row r="71" spans="1:9" ht="24" customHeight="1">
      <c r="A71" s="159"/>
      <c r="B71" s="112"/>
      <c r="C71" s="105"/>
      <c r="D71" s="43">
        <v>3240</v>
      </c>
      <c r="E71" s="110" t="s">
        <v>71</v>
      </c>
      <c r="F71" s="65">
        <v>0</v>
      </c>
      <c r="I71" s="148"/>
    </row>
    <row r="72" spans="1:9" ht="12" customHeight="1">
      <c r="A72" s="159"/>
      <c r="B72" s="112"/>
      <c r="C72" s="124"/>
      <c r="D72" s="43">
        <v>3260</v>
      </c>
      <c r="E72" s="110" t="s">
        <v>91</v>
      </c>
      <c r="F72" s="65">
        <v>0</v>
      </c>
      <c r="G72" s="197"/>
      <c r="I72" s="148"/>
    </row>
    <row r="73" spans="1:9" ht="12" customHeight="1">
      <c r="A73" s="159"/>
      <c r="B73" s="112"/>
      <c r="C73" s="175" t="s">
        <v>72</v>
      </c>
      <c r="D73" s="242" t="s">
        <v>73</v>
      </c>
      <c r="E73" s="241"/>
      <c r="F73" s="152">
        <f>F74</f>
        <v>10000</v>
      </c>
      <c r="G73" s="198"/>
      <c r="I73" s="148"/>
    </row>
    <row r="74" spans="1:9" ht="24.75" customHeight="1">
      <c r="A74" s="159"/>
      <c r="B74" s="112"/>
      <c r="C74" s="125"/>
      <c r="D74" s="43">
        <v>3260</v>
      </c>
      <c r="E74" s="110" t="s">
        <v>96</v>
      </c>
      <c r="F74" s="65">
        <v>10000</v>
      </c>
      <c r="G74" s="198"/>
      <c r="I74" s="148"/>
    </row>
    <row r="75" spans="1:9" ht="12.6" customHeight="1">
      <c r="A75" s="159"/>
      <c r="B75" s="112"/>
      <c r="C75" s="175" t="s">
        <v>75</v>
      </c>
      <c r="D75" s="229" t="s">
        <v>76</v>
      </c>
      <c r="E75" s="228"/>
      <c r="F75" s="152">
        <f>F76</f>
        <v>0</v>
      </c>
      <c r="G75" s="198"/>
      <c r="I75" s="148"/>
    </row>
    <row r="76" spans="1:9" ht="12.6" customHeight="1">
      <c r="A76" s="159"/>
      <c r="B76" s="123"/>
      <c r="C76" s="125"/>
      <c r="D76" s="43">
        <v>3260</v>
      </c>
      <c r="E76" s="110" t="s">
        <v>77</v>
      </c>
      <c r="F76" s="65">
        <v>0</v>
      </c>
      <c r="I76" s="148"/>
    </row>
    <row r="77" spans="1:9" ht="12.6" customHeight="1">
      <c r="A77" s="159"/>
      <c r="B77" s="142">
        <v>85416</v>
      </c>
      <c r="C77" s="269" t="s">
        <v>78</v>
      </c>
      <c r="D77" s="269"/>
      <c r="E77" s="238"/>
      <c r="F77" s="146">
        <f>F78</f>
        <v>0</v>
      </c>
      <c r="I77" s="148"/>
    </row>
    <row r="78" spans="1:9" ht="12.6" customHeight="1">
      <c r="A78" s="159"/>
      <c r="B78" s="108"/>
      <c r="C78" s="141" t="s">
        <v>79</v>
      </c>
      <c r="D78" s="242" t="s">
        <v>80</v>
      </c>
      <c r="E78" s="241"/>
      <c r="F78" s="152">
        <f>F79</f>
        <v>0</v>
      </c>
      <c r="I78" s="148"/>
    </row>
    <row r="79" spans="1:9" ht="12.75" customHeight="1">
      <c r="A79" s="160"/>
      <c r="B79" s="112"/>
      <c r="C79" s="125"/>
      <c r="D79" s="43">
        <v>3240</v>
      </c>
      <c r="E79" s="110" t="s">
        <v>81</v>
      </c>
      <c r="F79" s="65">
        <v>0</v>
      </c>
      <c r="I79" s="148"/>
    </row>
    <row r="80" spans="1:9" ht="12.75" customHeight="1">
      <c r="A80" s="232" t="s">
        <v>82</v>
      </c>
      <c r="B80" s="233"/>
      <c r="C80" s="233"/>
      <c r="D80" s="233"/>
      <c r="E80" s="234"/>
      <c r="F80" s="146">
        <f>F15+F68</f>
        <v>1391102</v>
      </c>
      <c r="I80" s="148"/>
    </row>
    <row r="81" spans="1:6" ht="12.75" customHeight="1">
      <c r="A81" s="130"/>
      <c r="B81" s="130"/>
      <c r="C81" s="130"/>
      <c r="D81" s="130"/>
      <c r="E81" s="130"/>
      <c r="F81" s="162"/>
    </row>
    <row r="82" spans="1:6" ht="12.75" hidden="1" customHeight="1">
      <c r="A82" s="176" t="s">
        <v>168</v>
      </c>
      <c r="F82" s="162"/>
    </row>
    <row r="83" spans="1:6" ht="12.75" hidden="1" customHeight="1">
      <c r="A83" s="199" t="s">
        <v>127</v>
      </c>
      <c r="B83" s="200">
        <v>0</v>
      </c>
      <c r="C83" s="130"/>
      <c r="D83" s="130"/>
      <c r="E83" s="130"/>
      <c r="F83" s="162"/>
    </row>
    <row r="84" spans="1:6" ht="12.75" hidden="1" customHeight="1">
      <c r="A84" s="201" t="s">
        <v>5</v>
      </c>
      <c r="B84" s="202">
        <f>B83</f>
        <v>0</v>
      </c>
      <c r="C84" s="130"/>
      <c r="D84" s="130"/>
      <c r="E84" s="130"/>
      <c r="F84" s="162"/>
    </row>
    <row r="85" spans="1:6" ht="12.6" customHeight="1">
      <c r="F85" s="75"/>
    </row>
    <row r="86" spans="1:6">
      <c r="A86" s="176"/>
      <c r="B86" s="176"/>
      <c r="C86" s="176"/>
      <c r="F86" s="75"/>
    </row>
    <row r="87" spans="1:6">
      <c r="A87" s="63"/>
      <c r="B87" s="188"/>
      <c r="C87" s="176"/>
      <c r="F87" s="75"/>
    </row>
    <row r="88" spans="1:6">
      <c r="A88" s="176"/>
      <c r="B88" s="180"/>
      <c r="F88" s="75"/>
    </row>
    <row r="89" spans="1:6">
      <c r="F89" s="75"/>
    </row>
    <row r="90" spans="1:6">
      <c r="F90" s="75"/>
    </row>
    <row r="91" spans="1:6">
      <c r="F91" s="75"/>
    </row>
    <row r="92" spans="1:6">
      <c r="F92" s="75"/>
    </row>
    <row r="93" spans="1:6">
      <c r="F93" s="75"/>
    </row>
    <row r="94" spans="1:6">
      <c r="F94" s="75"/>
    </row>
    <row r="95" spans="1:6">
      <c r="F95" s="75"/>
    </row>
    <row r="96" spans="1:6">
      <c r="F96" s="75"/>
    </row>
    <row r="97" spans="6:6">
      <c r="F97" s="75"/>
    </row>
    <row r="98" spans="6:6">
      <c r="F98" s="75"/>
    </row>
    <row r="99" spans="6:6">
      <c r="F99" s="75"/>
    </row>
    <row r="100" spans="6:6">
      <c r="F100" s="75"/>
    </row>
    <row r="101" spans="6:6">
      <c r="F101" s="75"/>
    </row>
    <row r="102" spans="6:6">
      <c r="F102" s="75"/>
    </row>
    <row r="103" spans="6:6">
      <c r="F103" s="75"/>
    </row>
    <row r="104" spans="6:6">
      <c r="F104" s="75"/>
    </row>
    <row r="105" spans="6:6">
      <c r="F105" s="75"/>
    </row>
    <row r="106" spans="6:6">
      <c r="F106" s="75"/>
    </row>
    <row r="107" spans="6:6">
      <c r="F107" s="75"/>
    </row>
    <row r="108" spans="6:6">
      <c r="F108" s="75"/>
    </row>
    <row r="109" spans="6:6">
      <c r="F109" s="75"/>
    </row>
    <row r="110" spans="6:6">
      <c r="F110" s="75"/>
    </row>
    <row r="111" spans="6:6">
      <c r="F111" s="75"/>
    </row>
    <row r="112" spans="6:6">
      <c r="F112" s="75"/>
    </row>
    <row r="113" spans="6:6">
      <c r="F113" s="75"/>
    </row>
    <row r="114" spans="6:6">
      <c r="F114" s="75"/>
    </row>
    <row r="115" spans="6:6">
      <c r="F115" s="75"/>
    </row>
    <row r="116" spans="6:6">
      <c r="F116" s="75"/>
    </row>
    <row r="117" spans="6:6">
      <c r="F117" s="75"/>
    </row>
    <row r="118" spans="6:6">
      <c r="F118" s="75"/>
    </row>
    <row r="119" spans="6:6">
      <c r="F119" s="75"/>
    </row>
    <row r="120" spans="6:6">
      <c r="F120" s="75"/>
    </row>
    <row r="121" spans="6:6">
      <c r="F121" s="75"/>
    </row>
    <row r="122" spans="6:6">
      <c r="F122" s="75"/>
    </row>
    <row r="123" spans="6:6">
      <c r="F123" s="75"/>
    </row>
    <row r="124" spans="6:6">
      <c r="F124" s="75"/>
    </row>
    <row r="125" spans="6:6">
      <c r="F125" s="75"/>
    </row>
    <row r="126" spans="6:6">
      <c r="F126" s="75"/>
    </row>
    <row r="127" spans="6:6">
      <c r="F127" s="75"/>
    </row>
    <row r="128" spans="6:6">
      <c r="F128" s="75"/>
    </row>
    <row r="129" spans="6:6">
      <c r="F129" s="75"/>
    </row>
    <row r="130" spans="6:6">
      <c r="F130" s="75"/>
    </row>
    <row r="131" spans="6:6">
      <c r="F131" s="75"/>
    </row>
    <row r="132" spans="6:6">
      <c r="F132" s="75"/>
    </row>
    <row r="133" spans="6:6">
      <c r="F133" s="75"/>
    </row>
    <row r="134" spans="6:6">
      <c r="F134" s="75"/>
    </row>
    <row r="135" spans="6:6">
      <c r="F135" s="75"/>
    </row>
    <row r="136" spans="6:6">
      <c r="F136" s="75"/>
    </row>
    <row r="137" spans="6:6">
      <c r="F137" s="75"/>
    </row>
    <row r="138" spans="6:6">
      <c r="F138" s="75"/>
    </row>
    <row r="139" spans="6:6">
      <c r="F139" s="75"/>
    </row>
    <row r="140" spans="6:6">
      <c r="F140" s="75"/>
    </row>
    <row r="141" spans="6:6">
      <c r="F141" s="75"/>
    </row>
    <row r="142" spans="6:6">
      <c r="F142" s="75"/>
    </row>
    <row r="143" spans="6:6">
      <c r="F143" s="75"/>
    </row>
    <row r="144" spans="6:6">
      <c r="F144" s="75"/>
    </row>
    <row r="145" spans="6:6">
      <c r="F145" s="75"/>
    </row>
  </sheetData>
  <mergeCells count="20">
    <mergeCell ref="D63:E63"/>
    <mergeCell ref="A12:F12"/>
    <mergeCell ref="B15:E15"/>
    <mergeCell ref="C16:E16"/>
    <mergeCell ref="D17:E17"/>
    <mergeCell ref="D48:E48"/>
    <mergeCell ref="C50:E50"/>
    <mergeCell ref="D51:E51"/>
    <mergeCell ref="C53:E53"/>
    <mergeCell ref="D54:E54"/>
    <mergeCell ref="C60:E60"/>
    <mergeCell ref="D61:E61"/>
    <mergeCell ref="D78:E78"/>
    <mergeCell ref="A80:E80"/>
    <mergeCell ref="B68:E68"/>
    <mergeCell ref="C69:E69"/>
    <mergeCell ref="D70:E70"/>
    <mergeCell ref="D73:E73"/>
    <mergeCell ref="D75:E75"/>
    <mergeCell ref="C77:E77"/>
  </mergeCells>
  <pageMargins left="0.19685039370078741" right="0.19685039370078741" top="0.39370078740157483" bottom="0.19685039370078741" header="0.15748031496062992" footer="0.19685039370078741"/>
  <pageSetup paperSize="9" scale="75" orientation="portrait" r:id="rId1"/>
  <rowBreaks count="1" manualBreakCount="1">
    <brk id="80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zoomScaleNormal="100" workbookViewId="0">
      <selection activeCell="F4" sqref="F4"/>
    </sheetView>
  </sheetViews>
  <sheetFormatPr defaultRowHeight="14.25"/>
  <cols>
    <col min="1" max="1" width="5.375" customWidth="1"/>
    <col min="2" max="2" width="7" customWidth="1"/>
    <col min="3" max="3" width="11.5" customWidth="1"/>
    <col min="4" max="4" width="6.625" customWidth="1"/>
    <col min="5" max="5" width="52.25" customWidth="1"/>
    <col min="6" max="6" width="12.875" customWidth="1"/>
    <col min="7" max="7" width="6.625" customWidth="1"/>
  </cols>
  <sheetData>
    <row r="1" spans="1:9" s="2" customFormat="1" ht="12.75">
      <c r="A1" s="1" t="s">
        <v>155</v>
      </c>
    </row>
    <row r="2" spans="1:9" s="2" customFormat="1" ht="12.75">
      <c r="A2" s="3" t="s">
        <v>156</v>
      </c>
    </row>
    <row r="3" spans="1:9" s="2" customFormat="1" ht="12.75">
      <c r="A3" s="3" t="s">
        <v>157</v>
      </c>
    </row>
    <row r="4" spans="1:9" ht="15">
      <c r="E4" s="4" t="s">
        <v>0</v>
      </c>
      <c r="F4" s="5" t="s">
        <v>200</v>
      </c>
      <c r="G4" s="103"/>
    </row>
    <row r="5" spans="1:9" ht="15">
      <c r="E5" s="4"/>
      <c r="F5" s="5"/>
      <c r="G5" s="103"/>
    </row>
    <row r="6" spans="1:9">
      <c r="A6" s="7"/>
      <c r="F6" s="8"/>
    </row>
    <row r="7" spans="1:9">
      <c r="B7" s="9"/>
      <c r="E7" s="1" t="s">
        <v>1</v>
      </c>
      <c r="F7" s="10"/>
    </row>
    <row r="8" spans="1:9">
      <c r="E8" s="1" t="s">
        <v>2</v>
      </c>
      <c r="F8" s="11"/>
    </row>
    <row r="9" spans="1:9">
      <c r="E9" s="3" t="s">
        <v>3</v>
      </c>
      <c r="F9" s="11"/>
    </row>
    <row r="10" spans="1:9">
      <c r="E10" s="3" t="s">
        <v>4</v>
      </c>
      <c r="F10" s="11"/>
    </row>
    <row r="12" spans="1:9" ht="19.5" customHeight="1">
      <c r="A12" s="223" t="s">
        <v>110</v>
      </c>
      <c r="B12" s="223"/>
      <c r="C12" s="223"/>
      <c r="D12" s="223"/>
      <c r="E12" s="223"/>
      <c r="F12" s="223"/>
      <c r="G12" s="133"/>
    </row>
    <row r="14" spans="1:9" ht="12" customHeight="1">
      <c r="A14" s="21" t="s">
        <v>10</v>
      </c>
      <c r="B14" s="21" t="s">
        <v>11</v>
      </c>
      <c r="C14" s="21" t="s">
        <v>12</v>
      </c>
      <c r="D14" s="21" t="s">
        <v>13</v>
      </c>
      <c r="E14" s="22" t="s">
        <v>14</v>
      </c>
      <c r="F14" s="21" t="s">
        <v>15</v>
      </c>
    </row>
    <row r="15" spans="1:9" s="26" customFormat="1" ht="12" customHeight="1">
      <c r="A15" s="23">
        <v>801</v>
      </c>
      <c r="B15" s="236" t="s">
        <v>17</v>
      </c>
      <c r="C15" s="236"/>
      <c r="D15" s="236"/>
      <c r="E15" s="237"/>
      <c r="F15" s="146">
        <f>F16+F49+F52</f>
        <v>1678398</v>
      </c>
      <c r="I15" s="148"/>
    </row>
    <row r="16" spans="1:9" s="26" customFormat="1" ht="12" customHeight="1">
      <c r="A16" s="270"/>
      <c r="B16" s="150">
        <v>80104</v>
      </c>
      <c r="C16" s="238" t="s">
        <v>111</v>
      </c>
      <c r="D16" s="239"/>
      <c r="E16" s="240"/>
      <c r="F16" s="146">
        <f>F17+F47</f>
        <v>1667460</v>
      </c>
      <c r="I16" s="148"/>
    </row>
    <row r="17" spans="1:9" ht="12" customHeight="1">
      <c r="A17" s="248"/>
      <c r="B17" s="246"/>
      <c r="C17" s="100" t="s">
        <v>112</v>
      </c>
      <c r="D17" s="228" t="s">
        <v>113</v>
      </c>
      <c r="E17" s="229"/>
      <c r="F17" s="152">
        <f>SUM(F18:F46)-F19</f>
        <v>1664460</v>
      </c>
      <c r="I17" s="148"/>
    </row>
    <row r="18" spans="1:9" ht="12" customHeight="1">
      <c r="A18" s="248"/>
      <c r="B18" s="252"/>
      <c r="C18" s="246"/>
      <c r="D18" s="43">
        <v>3020</v>
      </c>
      <c r="E18" s="110" t="s">
        <v>21</v>
      </c>
      <c r="F18" s="111">
        <f>F19</f>
        <v>3225</v>
      </c>
      <c r="I18" s="148"/>
    </row>
    <row r="19" spans="1:9" ht="12" customHeight="1">
      <c r="A19" s="248"/>
      <c r="B19" s="252"/>
      <c r="C19" s="252"/>
      <c r="D19" s="43"/>
      <c r="E19" s="113" t="s">
        <v>23</v>
      </c>
      <c r="F19" s="114">
        <v>3225</v>
      </c>
      <c r="I19" s="148"/>
    </row>
    <row r="20" spans="1:9" ht="12" customHeight="1">
      <c r="A20" s="248"/>
      <c r="B20" s="252"/>
      <c r="C20" s="252"/>
      <c r="D20" s="43">
        <v>4010</v>
      </c>
      <c r="E20" s="110" t="s">
        <v>25</v>
      </c>
      <c r="F20" s="153">
        <v>992923</v>
      </c>
      <c r="I20" s="148"/>
    </row>
    <row r="21" spans="1:9" ht="12" customHeight="1">
      <c r="A21" s="248"/>
      <c r="B21" s="252"/>
      <c r="C21" s="252"/>
      <c r="D21" s="43">
        <v>4040</v>
      </c>
      <c r="E21" s="110" t="s">
        <v>26</v>
      </c>
      <c r="F21" s="153">
        <v>67001</v>
      </c>
      <c r="I21" s="148"/>
    </row>
    <row r="22" spans="1:9" ht="12" customHeight="1">
      <c r="A22" s="248"/>
      <c r="B22" s="252"/>
      <c r="C22" s="252"/>
      <c r="D22" s="43">
        <v>4110</v>
      </c>
      <c r="E22" s="110" t="s">
        <v>29</v>
      </c>
      <c r="F22" s="153">
        <v>179891</v>
      </c>
      <c r="I22" s="148"/>
    </row>
    <row r="23" spans="1:9" ht="12" customHeight="1">
      <c r="A23" s="248"/>
      <c r="B23" s="252"/>
      <c r="C23" s="252"/>
      <c r="D23" s="43">
        <v>4120</v>
      </c>
      <c r="E23" s="110" t="s">
        <v>9</v>
      </c>
      <c r="F23" s="153">
        <v>16962</v>
      </c>
      <c r="I23" s="148"/>
    </row>
    <row r="24" spans="1:9" ht="12" customHeight="1">
      <c r="A24" s="248"/>
      <c r="B24" s="252"/>
      <c r="C24" s="252"/>
      <c r="D24" s="43">
        <v>4140</v>
      </c>
      <c r="E24" s="110" t="s">
        <v>31</v>
      </c>
      <c r="F24" s="153">
        <v>0</v>
      </c>
      <c r="I24" s="148"/>
    </row>
    <row r="25" spans="1:9" ht="12" customHeight="1">
      <c r="A25" s="248"/>
      <c r="B25" s="252"/>
      <c r="C25" s="252"/>
      <c r="D25" s="43">
        <v>4210</v>
      </c>
      <c r="E25" s="110" t="s">
        <v>18</v>
      </c>
      <c r="F25" s="153">
        <v>7000</v>
      </c>
      <c r="I25" s="148"/>
    </row>
    <row r="26" spans="1:9" ht="12" customHeight="1">
      <c r="A26" s="248"/>
      <c r="B26" s="252"/>
      <c r="C26" s="252"/>
      <c r="D26" s="43">
        <v>4220</v>
      </c>
      <c r="E26" s="110" t="s">
        <v>32</v>
      </c>
      <c r="F26" s="153">
        <v>1663</v>
      </c>
      <c r="I26" s="148"/>
    </row>
    <row r="27" spans="1:9" ht="12" customHeight="1">
      <c r="A27" s="248"/>
      <c r="B27" s="252"/>
      <c r="C27" s="252"/>
      <c r="D27" s="43">
        <v>4240</v>
      </c>
      <c r="E27" s="110" t="s">
        <v>48</v>
      </c>
      <c r="F27" s="153">
        <v>2140</v>
      </c>
      <c r="I27" s="148"/>
    </row>
    <row r="28" spans="1:9" ht="12" customHeight="1">
      <c r="A28" s="248"/>
      <c r="B28" s="252"/>
      <c r="C28" s="252"/>
      <c r="D28" s="16">
        <v>4260</v>
      </c>
      <c r="E28" s="144" t="s">
        <v>86</v>
      </c>
      <c r="F28" s="153">
        <v>500</v>
      </c>
      <c r="I28" s="148"/>
    </row>
    <row r="29" spans="1:9" ht="12" customHeight="1">
      <c r="A29" s="248"/>
      <c r="B29" s="252"/>
      <c r="C29" s="252"/>
      <c r="D29" s="16"/>
      <c r="E29" s="144" t="s">
        <v>101</v>
      </c>
      <c r="F29" s="153">
        <v>0</v>
      </c>
      <c r="I29" s="148"/>
    </row>
    <row r="30" spans="1:9" ht="12" customHeight="1">
      <c r="A30" s="248"/>
      <c r="B30" s="252"/>
      <c r="C30" s="252"/>
      <c r="D30" s="16"/>
      <c r="E30" s="144" t="s">
        <v>102</v>
      </c>
      <c r="F30" s="153">
        <v>80000</v>
      </c>
      <c r="I30" s="148"/>
    </row>
    <row r="31" spans="1:9" ht="12" customHeight="1">
      <c r="A31" s="248"/>
      <c r="B31" s="252"/>
      <c r="C31" s="252"/>
      <c r="D31" s="16">
        <v>4280</v>
      </c>
      <c r="E31" s="144" t="s">
        <v>36</v>
      </c>
      <c r="F31" s="153">
        <v>2960</v>
      </c>
      <c r="I31" s="148"/>
    </row>
    <row r="32" spans="1:9" ht="12" customHeight="1">
      <c r="A32" s="248"/>
      <c r="B32" s="252"/>
      <c r="C32" s="252"/>
      <c r="D32" s="16">
        <v>4300</v>
      </c>
      <c r="E32" s="144" t="s">
        <v>37</v>
      </c>
      <c r="F32" s="153">
        <v>15395</v>
      </c>
      <c r="I32" s="148"/>
    </row>
    <row r="33" spans="1:9" ht="12" customHeight="1">
      <c r="A33" s="248"/>
      <c r="B33" s="252"/>
      <c r="C33" s="252"/>
      <c r="D33" s="16"/>
      <c r="E33" s="116" t="s">
        <v>53</v>
      </c>
      <c r="F33" s="153"/>
      <c r="I33" s="148"/>
    </row>
    <row r="34" spans="1:9" ht="12" customHeight="1">
      <c r="A34" s="248"/>
      <c r="B34" s="252"/>
      <c r="C34" s="252"/>
      <c r="D34" s="16"/>
      <c r="E34" s="116" t="s">
        <v>103</v>
      </c>
      <c r="F34" s="153">
        <v>0</v>
      </c>
      <c r="I34" s="148"/>
    </row>
    <row r="35" spans="1:9" ht="12" customHeight="1">
      <c r="A35" s="248"/>
      <c r="B35" s="252"/>
      <c r="C35" s="252"/>
      <c r="D35" s="16"/>
      <c r="E35" s="116" t="s">
        <v>38</v>
      </c>
      <c r="F35" s="153">
        <v>7500</v>
      </c>
      <c r="I35" s="148"/>
    </row>
    <row r="36" spans="1:9" ht="12" customHeight="1">
      <c r="A36" s="248"/>
      <c r="B36" s="252"/>
      <c r="C36" s="252"/>
      <c r="D36" s="16">
        <v>4360</v>
      </c>
      <c r="E36" s="144" t="s">
        <v>39</v>
      </c>
      <c r="F36" s="153">
        <f>6765</f>
        <v>6765</v>
      </c>
      <c r="I36" s="148"/>
    </row>
    <row r="37" spans="1:9" ht="12" customHeight="1">
      <c r="A37" s="248"/>
      <c r="B37" s="252"/>
      <c r="C37" s="252"/>
      <c r="D37" s="16"/>
      <c r="E37" s="144" t="s">
        <v>104</v>
      </c>
      <c r="F37" s="153"/>
      <c r="I37" s="148"/>
    </row>
    <row r="38" spans="1:9" ht="12" customHeight="1">
      <c r="A38" s="248"/>
      <c r="B38" s="252"/>
      <c r="C38" s="252"/>
      <c r="D38" s="16"/>
      <c r="E38" s="144" t="s">
        <v>105</v>
      </c>
      <c r="F38" s="153">
        <v>2000</v>
      </c>
      <c r="I38" s="148"/>
    </row>
    <row r="39" spans="1:9" ht="12" customHeight="1">
      <c r="A39" s="248"/>
      <c r="B39" s="252"/>
      <c r="C39" s="252"/>
      <c r="D39" s="43">
        <v>4400</v>
      </c>
      <c r="E39" s="110" t="s">
        <v>144</v>
      </c>
      <c r="F39" s="174" t="s">
        <v>145</v>
      </c>
      <c r="I39" s="148"/>
    </row>
    <row r="40" spans="1:9" ht="12" customHeight="1">
      <c r="A40" s="248"/>
      <c r="B40" s="252"/>
      <c r="C40" s="252"/>
      <c r="D40" s="16"/>
      <c r="E40" s="110" t="s">
        <v>146</v>
      </c>
      <c r="F40" s="153"/>
      <c r="I40" s="148"/>
    </row>
    <row r="41" spans="1:9" ht="12" customHeight="1">
      <c r="A41" s="248"/>
      <c r="B41" s="252"/>
      <c r="C41" s="252"/>
      <c r="D41" s="43"/>
      <c r="E41" s="110" t="s">
        <v>147</v>
      </c>
      <c r="F41" s="153">
        <f>218072+4362</f>
        <v>222434</v>
      </c>
      <c r="I41" s="148"/>
    </row>
    <row r="42" spans="1:9" ht="12" customHeight="1">
      <c r="A42" s="248"/>
      <c r="B42" s="252"/>
      <c r="C42" s="252"/>
      <c r="D42" s="43">
        <v>4410</v>
      </c>
      <c r="E42" s="110" t="s">
        <v>41</v>
      </c>
      <c r="F42" s="153">
        <v>440</v>
      </c>
      <c r="I42" s="148"/>
    </row>
    <row r="43" spans="1:9" ht="12" customHeight="1">
      <c r="A43" s="248"/>
      <c r="B43" s="252"/>
      <c r="C43" s="252"/>
      <c r="D43" s="43">
        <v>4430</v>
      </c>
      <c r="E43" s="110" t="s">
        <v>24</v>
      </c>
      <c r="F43" s="153">
        <v>0</v>
      </c>
      <c r="I43" s="148"/>
    </row>
    <row r="44" spans="1:9" ht="12" customHeight="1">
      <c r="A44" s="248"/>
      <c r="B44" s="252"/>
      <c r="C44" s="252"/>
      <c r="D44" s="43">
        <v>4440</v>
      </c>
      <c r="E44" s="110" t="s">
        <v>42</v>
      </c>
      <c r="F44" s="153">
        <v>49737</v>
      </c>
      <c r="I44" s="148"/>
    </row>
    <row r="45" spans="1:9" ht="12" customHeight="1">
      <c r="A45" s="248"/>
      <c r="B45" s="252"/>
      <c r="C45" s="252"/>
      <c r="D45" s="42">
        <v>4520</v>
      </c>
      <c r="E45" s="40" t="s">
        <v>43</v>
      </c>
      <c r="F45" s="153">
        <v>3024</v>
      </c>
      <c r="I45" s="148"/>
    </row>
    <row r="46" spans="1:9" ht="12" customHeight="1">
      <c r="A46" s="248"/>
      <c r="B46" s="252"/>
      <c r="C46" s="247"/>
      <c r="D46" s="43">
        <v>4700</v>
      </c>
      <c r="E46" s="110" t="s">
        <v>122</v>
      </c>
      <c r="F46" s="153">
        <v>2900</v>
      </c>
      <c r="I46" s="148"/>
    </row>
    <row r="47" spans="1:9" ht="12" customHeight="1">
      <c r="A47" s="248"/>
      <c r="B47" s="252"/>
      <c r="C47" s="56" t="s">
        <v>44</v>
      </c>
      <c r="D47" s="241" t="s">
        <v>45</v>
      </c>
      <c r="E47" s="242"/>
      <c r="F47" s="152">
        <f>F48</f>
        <v>3000</v>
      </c>
      <c r="I47" s="148"/>
    </row>
    <row r="48" spans="1:9" ht="12" customHeight="1">
      <c r="A48" s="248"/>
      <c r="B48" s="252"/>
      <c r="C48" s="108"/>
      <c r="D48" s="43">
        <v>4270</v>
      </c>
      <c r="E48" s="120" t="s">
        <v>49</v>
      </c>
      <c r="F48" s="153">
        <v>3000</v>
      </c>
      <c r="I48" s="148"/>
    </row>
    <row r="49" spans="1:9" ht="12" customHeight="1">
      <c r="A49" s="248"/>
      <c r="B49" s="145">
        <v>80146</v>
      </c>
      <c r="C49" s="243" t="s">
        <v>50</v>
      </c>
      <c r="D49" s="244"/>
      <c r="E49" s="245"/>
      <c r="F49" s="146">
        <f>F50</f>
        <v>1923</v>
      </c>
      <c r="I49" s="148"/>
    </row>
    <row r="50" spans="1:9" ht="12" customHeight="1">
      <c r="A50" s="248"/>
      <c r="B50" s="246"/>
      <c r="C50" s="100" t="s">
        <v>51</v>
      </c>
      <c r="D50" s="228" t="s">
        <v>50</v>
      </c>
      <c r="E50" s="229"/>
      <c r="F50" s="152">
        <f>SUM(F51:F51)</f>
        <v>1923</v>
      </c>
      <c r="I50" s="148"/>
    </row>
    <row r="51" spans="1:9" ht="12" customHeight="1">
      <c r="A51" s="248"/>
      <c r="B51" s="265"/>
      <c r="C51" s="125"/>
      <c r="D51" s="43">
        <v>4700</v>
      </c>
      <c r="E51" s="110" t="s">
        <v>52</v>
      </c>
      <c r="F51" s="153">
        <v>1923</v>
      </c>
      <c r="I51" s="148"/>
    </row>
    <row r="52" spans="1:9" s="26" customFormat="1" ht="12" customHeight="1">
      <c r="A52" s="248"/>
      <c r="B52" s="23">
        <v>80195</v>
      </c>
      <c r="C52" s="216" t="s">
        <v>57</v>
      </c>
      <c r="D52" s="216"/>
      <c r="E52" s="217"/>
      <c r="F52" s="146">
        <f>F53</f>
        <v>9015</v>
      </c>
      <c r="I52" s="148"/>
    </row>
    <row r="53" spans="1:9" s="63" customFormat="1" ht="12" customHeight="1">
      <c r="A53" s="248"/>
      <c r="B53" s="250"/>
      <c r="C53" s="100" t="s">
        <v>58</v>
      </c>
      <c r="D53" s="218" t="s">
        <v>59</v>
      </c>
      <c r="E53" s="219"/>
      <c r="F53" s="152">
        <f>F54</f>
        <v>9015</v>
      </c>
      <c r="I53" s="148"/>
    </row>
    <row r="54" spans="1:9" ht="12" customHeight="1">
      <c r="A54" s="249"/>
      <c r="B54" s="251"/>
      <c r="C54" s="94"/>
      <c r="D54" s="56">
        <v>4440</v>
      </c>
      <c r="E54" s="57" t="s">
        <v>60</v>
      </c>
      <c r="F54" s="65">
        <v>9015</v>
      </c>
      <c r="I54" s="148"/>
    </row>
    <row r="55" spans="1:9" ht="12" customHeight="1">
      <c r="A55" s="23">
        <v>854</v>
      </c>
      <c r="B55" s="236" t="s">
        <v>67</v>
      </c>
      <c r="C55" s="236"/>
      <c r="D55" s="236"/>
      <c r="E55" s="237"/>
      <c r="F55" s="146">
        <f>F56+F64</f>
        <v>4984</v>
      </c>
      <c r="I55" s="148"/>
    </row>
    <row r="56" spans="1:9" ht="12" customHeight="1">
      <c r="A56" s="270"/>
      <c r="B56" s="142">
        <v>85415</v>
      </c>
      <c r="C56" s="269" t="s">
        <v>68</v>
      </c>
      <c r="D56" s="269"/>
      <c r="E56" s="238"/>
      <c r="F56" s="146">
        <f>F57+F60+F62</f>
        <v>4984</v>
      </c>
      <c r="I56" s="148"/>
    </row>
    <row r="57" spans="1:9" ht="12" customHeight="1">
      <c r="A57" s="248"/>
      <c r="B57" s="246"/>
      <c r="C57" s="175" t="s">
        <v>69</v>
      </c>
      <c r="D57" s="242" t="s">
        <v>70</v>
      </c>
      <c r="E57" s="241"/>
      <c r="F57" s="152">
        <f>F58+F59</f>
        <v>0</v>
      </c>
      <c r="I57" s="148"/>
    </row>
    <row r="58" spans="1:9" ht="24" customHeight="1">
      <c r="A58" s="248"/>
      <c r="B58" s="252"/>
      <c r="C58" s="271"/>
      <c r="D58" s="42">
        <v>3240</v>
      </c>
      <c r="E58" s="110" t="s">
        <v>71</v>
      </c>
      <c r="F58" s="65">
        <v>0</v>
      </c>
      <c r="I58" s="148"/>
    </row>
    <row r="59" spans="1:9" ht="12" customHeight="1">
      <c r="A59" s="248"/>
      <c r="B59" s="252"/>
      <c r="C59" s="258"/>
      <c r="D59" s="42">
        <v>3260</v>
      </c>
      <c r="E59" s="110" t="s">
        <v>91</v>
      </c>
      <c r="F59" s="65">
        <v>0</v>
      </c>
      <c r="I59" s="148"/>
    </row>
    <row r="60" spans="1:9" ht="12" customHeight="1">
      <c r="A60" s="248"/>
      <c r="B60" s="252"/>
      <c r="C60" s="175" t="s">
        <v>72</v>
      </c>
      <c r="D60" s="242" t="s">
        <v>73</v>
      </c>
      <c r="E60" s="241"/>
      <c r="F60" s="152">
        <f>F61</f>
        <v>4984</v>
      </c>
      <c r="I60" s="148"/>
    </row>
    <row r="61" spans="1:9" ht="24" customHeight="1">
      <c r="A61" s="248"/>
      <c r="B61" s="252"/>
      <c r="C61" s="187"/>
      <c r="D61" s="43">
        <v>3260</v>
      </c>
      <c r="E61" s="110" t="s">
        <v>123</v>
      </c>
      <c r="F61" s="65">
        <v>4984</v>
      </c>
      <c r="I61" s="148"/>
    </row>
    <row r="62" spans="1:9" ht="12.75" customHeight="1">
      <c r="A62" s="248"/>
      <c r="B62" s="252"/>
      <c r="C62" s="175" t="s">
        <v>75</v>
      </c>
      <c r="D62" s="229" t="s">
        <v>76</v>
      </c>
      <c r="E62" s="228"/>
      <c r="F62" s="152">
        <f>F63</f>
        <v>0</v>
      </c>
      <c r="I62" s="148"/>
    </row>
    <row r="63" spans="1:9" ht="12" customHeight="1">
      <c r="A63" s="248"/>
      <c r="B63" s="247"/>
      <c r="C63" s="125"/>
      <c r="D63" s="43">
        <v>3260</v>
      </c>
      <c r="E63" s="110" t="s">
        <v>77</v>
      </c>
      <c r="F63" s="65">
        <v>0</v>
      </c>
      <c r="I63" s="148"/>
    </row>
    <row r="64" spans="1:9" ht="12" customHeight="1">
      <c r="A64" s="248"/>
      <c r="B64" s="142">
        <v>85416</v>
      </c>
      <c r="C64" s="269" t="s">
        <v>78</v>
      </c>
      <c r="D64" s="269"/>
      <c r="E64" s="238"/>
      <c r="F64" s="146">
        <f>F65</f>
        <v>0</v>
      </c>
      <c r="I64" s="148"/>
    </row>
    <row r="65" spans="1:9" ht="12" customHeight="1">
      <c r="A65" s="248"/>
      <c r="B65" s="246"/>
      <c r="C65" s="141" t="s">
        <v>79</v>
      </c>
      <c r="D65" s="242" t="s">
        <v>80</v>
      </c>
      <c r="E65" s="241"/>
      <c r="F65" s="152">
        <f>F66</f>
        <v>0</v>
      </c>
      <c r="I65" s="148"/>
    </row>
    <row r="66" spans="1:9" ht="12" customHeight="1">
      <c r="A66" s="249"/>
      <c r="B66" s="247"/>
      <c r="C66" s="187"/>
      <c r="D66" s="43">
        <v>3240</v>
      </c>
      <c r="E66" s="110" t="s">
        <v>81</v>
      </c>
      <c r="F66" s="65">
        <v>0</v>
      </c>
      <c r="I66" s="148"/>
    </row>
    <row r="67" spans="1:9" ht="12" customHeight="1">
      <c r="A67" s="232" t="s">
        <v>82</v>
      </c>
      <c r="B67" s="233"/>
      <c r="C67" s="233"/>
      <c r="D67" s="233"/>
      <c r="E67" s="234"/>
      <c r="F67" s="146">
        <f>F15+F55</f>
        <v>1683382</v>
      </c>
      <c r="I67" s="148"/>
    </row>
    <row r="68" spans="1:9" ht="12" customHeight="1">
      <c r="A68" s="130"/>
      <c r="B68" s="130"/>
      <c r="C68" s="130"/>
      <c r="D68" s="130"/>
      <c r="E68" s="130"/>
      <c r="F68" s="162"/>
    </row>
    <row r="69" spans="1:9" ht="12" hidden="1" customHeight="1">
      <c r="A69" s="176" t="s">
        <v>158</v>
      </c>
      <c r="F69" s="162"/>
    </row>
    <row r="70" spans="1:9" ht="12" hidden="1" customHeight="1">
      <c r="A70" s="63" t="s">
        <v>127</v>
      </c>
      <c r="B70" s="188">
        <v>0</v>
      </c>
      <c r="C70" s="176"/>
      <c r="F70" s="162"/>
    </row>
    <row r="71" spans="1:9" ht="12" hidden="1" customHeight="1">
      <c r="A71" s="176" t="s">
        <v>5</v>
      </c>
      <c r="B71" s="180">
        <f>B70</f>
        <v>0</v>
      </c>
      <c r="C71" s="176"/>
      <c r="F71" s="162"/>
    </row>
    <row r="72" spans="1:9" ht="12" hidden="1" customHeight="1">
      <c r="A72" s="176"/>
      <c r="B72" s="180"/>
      <c r="C72" s="176"/>
      <c r="F72" s="162"/>
    </row>
    <row r="73" spans="1:9" ht="12" hidden="1" customHeight="1">
      <c r="A73" s="189" t="s">
        <v>151</v>
      </c>
      <c r="B73" s="189"/>
      <c r="C73" s="189"/>
      <c r="D73" s="7"/>
      <c r="E73" s="7"/>
      <c r="F73" s="162"/>
    </row>
    <row r="74" spans="1:9" ht="12" hidden="1" customHeight="1">
      <c r="A74" s="7" t="s">
        <v>83</v>
      </c>
      <c r="B74" s="7"/>
      <c r="C74" s="190">
        <v>0</v>
      </c>
      <c r="D74" s="191" t="s">
        <v>159</v>
      </c>
      <c r="E74" s="191"/>
      <c r="F74" s="162"/>
    </row>
    <row r="75" spans="1:9" ht="12" hidden="1" customHeight="1">
      <c r="A75" s="7" t="s">
        <v>83</v>
      </c>
      <c r="B75" s="7"/>
      <c r="C75" s="190">
        <v>0</v>
      </c>
      <c r="D75" s="191" t="s">
        <v>160</v>
      </c>
      <c r="E75" s="191"/>
      <c r="F75" s="162"/>
    </row>
    <row r="76" spans="1:9" ht="12" hidden="1" customHeight="1">
      <c r="A76" s="189" t="s">
        <v>106</v>
      </c>
      <c r="B76" s="189"/>
      <c r="C76" s="192">
        <f>SUM(C74:C75)</f>
        <v>0</v>
      </c>
      <c r="D76" s="7"/>
      <c r="E76" s="7"/>
      <c r="F76" s="162"/>
    </row>
    <row r="77" spans="1:9" ht="12.6" customHeight="1">
      <c r="F77" s="75"/>
    </row>
    <row r="78" spans="1:9">
      <c r="F78" s="75"/>
    </row>
    <row r="79" spans="1:9">
      <c r="F79" s="75"/>
    </row>
    <row r="80" spans="1:9">
      <c r="F80" s="75"/>
    </row>
    <row r="81" spans="6:6">
      <c r="F81" s="75"/>
    </row>
    <row r="82" spans="6:6">
      <c r="F82" s="75"/>
    </row>
    <row r="83" spans="6:6">
      <c r="F83" s="75"/>
    </row>
    <row r="84" spans="6:6">
      <c r="F84" s="75"/>
    </row>
    <row r="85" spans="6:6">
      <c r="F85" s="75"/>
    </row>
    <row r="86" spans="6:6">
      <c r="F86" s="75"/>
    </row>
    <row r="87" spans="6:6">
      <c r="F87" s="75"/>
    </row>
    <row r="88" spans="6:6">
      <c r="F88" s="75"/>
    </row>
    <row r="89" spans="6:6">
      <c r="F89" s="75"/>
    </row>
    <row r="90" spans="6:6">
      <c r="F90" s="75"/>
    </row>
    <row r="91" spans="6:6">
      <c r="F91" s="75"/>
    </row>
    <row r="92" spans="6:6">
      <c r="F92" s="75"/>
    </row>
    <row r="93" spans="6:6">
      <c r="F93" s="75"/>
    </row>
    <row r="94" spans="6:6">
      <c r="F94" s="75"/>
    </row>
    <row r="95" spans="6:6">
      <c r="F95" s="75"/>
    </row>
    <row r="96" spans="6:6">
      <c r="F96" s="75"/>
    </row>
    <row r="97" spans="6:6">
      <c r="F97" s="75"/>
    </row>
    <row r="98" spans="6:6">
      <c r="F98" s="75"/>
    </row>
    <row r="99" spans="6:6">
      <c r="F99" s="75"/>
    </row>
    <row r="100" spans="6:6">
      <c r="F100" s="75"/>
    </row>
    <row r="101" spans="6:6">
      <c r="F101" s="75"/>
    </row>
    <row r="102" spans="6:6">
      <c r="F102" s="75"/>
    </row>
    <row r="103" spans="6:6">
      <c r="F103" s="75"/>
    </row>
    <row r="104" spans="6:6">
      <c r="F104" s="75"/>
    </row>
    <row r="105" spans="6:6">
      <c r="F105" s="75"/>
    </row>
    <row r="106" spans="6:6">
      <c r="F106" s="75"/>
    </row>
    <row r="107" spans="6:6">
      <c r="F107" s="75"/>
    </row>
    <row r="108" spans="6:6">
      <c r="F108" s="75"/>
    </row>
    <row r="109" spans="6:6">
      <c r="F109" s="75"/>
    </row>
    <row r="110" spans="6:6">
      <c r="F110" s="75"/>
    </row>
    <row r="111" spans="6:6">
      <c r="F111" s="75"/>
    </row>
    <row r="112" spans="6:6">
      <c r="F112" s="75"/>
    </row>
    <row r="113" spans="6:6">
      <c r="F113" s="75"/>
    </row>
    <row r="114" spans="6:6">
      <c r="F114" s="75"/>
    </row>
    <row r="115" spans="6:6">
      <c r="F115" s="75"/>
    </row>
    <row r="116" spans="6:6">
      <c r="F116" s="75"/>
    </row>
    <row r="117" spans="6:6">
      <c r="F117" s="75"/>
    </row>
    <row r="118" spans="6:6">
      <c r="F118" s="75"/>
    </row>
    <row r="119" spans="6:6">
      <c r="F119" s="75"/>
    </row>
    <row r="120" spans="6:6">
      <c r="F120" s="75"/>
    </row>
    <row r="121" spans="6:6">
      <c r="F121" s="75"/>
    </row>
    <row r="122" spans="6:6">
      <c r="F122" s="75"/>
    </row>
    <row r="123" spans="6:6">
      <c r="F123" s="75"/>
    </row>
    <row r="124" spans="6:6">
      <c r="F124" s="75"/>
    </row>
    <row r="125" spans="6:6">
      <c r="F125" s="75"/>
    </row>
    <row r="126" spans="6:6">
      <c r="F126" s="75"/>
    </row>
    <row r="127" spans="6:6">
      <c r="F127" s="75"/>
    </row>
    <row r="128" spans="6:6">
      <c r="F128" s="75"/>
    </row>
    <row r="129" spans="6:6">
      <c r="F129" s="75"/>
    </row>
    <row r="130" spans="6:6">
      <c r="F130" s="75"/>
    </row>
    <row r="131" spans="6:6">
      <c r="F131" s="75"/>
    </row>
    <row r="132" spans="6:6">
      <c r="F132" s="75"/>
    </row>
    <row r="133" spans="6:6">
      <c r="F133" s="75"/>
    </row>
    <row r="134" spans="6:6">
      <c r="F134" s="75"/>
    </row>
  </sheetData>
  <mergeCells count="26">
    <mergeCell ref="A12:F12"/>
    <mergeCell ref="B15:E15"/>
    <mergeCell ref="A16:A54"/>
    <mergeCell ref="C16:E16"/>
    <mergeCell ref="B17:B48"/>
    <mergeCell ref="D17:E17"/>
    <mergeCell ref="C18:C46"/>
    <mergeCell ref="D47:E47"/>
    <mergeCell ref="C49:E49"/>
    <mergeCell ref="B50:B51"/>
    <mergeCell ref="A67:E67"/>
    <mergeCell ref="D50:E50"/>
    <mergeCell ref="C52:E52"/>
    <mergeCell ref="B53:B54"/>
    <mergeCell ref="D53:E53"/>
    <mergeCell ref="B55:E55"/>
    <mergeCell ref="A56:A66"/>
    <mergeCell ref="C56:E56"/>
    <mergeCell ref="B57:B63"/>
    <mergeCell ref="D57:E57"/>
    <mergeCell ref="C58:C59"/>
    <mergeCell ref="D60:E60"/>
    <mergeCell ref="D62:E62"/>
    <mergeCell ref="C64:E64"/>
    <mergeCell ref="B65:B66"/>
    <mergeCell ref="D65:E65"/>
  </mergeCells>
  <pageMargins left="0.19685039370078741" right="0.19685039370078741" top="0.39370078740157483" bottom="0.19685039370078741" header="0.31496062992125984" footer="0.31496062992125984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zoomScaleNormal="100" workbookViewId="0">
      <selection activeCell="F4" sqref="F4"/>
    </sheetView>
  </sheetViews>
  <sheetFormatPr defaultRowHeight="14.25"/>
  <cols>
    <col min="1" max="1" width="5.375" customWidth="1"/>
    <col min="2" max="2" width="6.625" customWidth="1"/>
    <col min="3" max="3" width="11.75" customWidth="1"/>
    <col min="4" max="4" width="6.625" customWidth="1"/>
    <col min="5" max="5" width="51.125" customWidth="1"/>
    <col min="6" max="6" width="12.75" customWidth="1"/>
    <col min="7" max="7" width="6.625" customWidth="1"/>
  </cols>
  <sheetData>
    <row r="1" spans="1:9" s="2" customFormat="1" ht="12.75">
      <c r="A1" s="1" t="s">
        <v>140</v>
      </c>
    </row>
    <row r="2" spans="1:9" s="2" customFormat="1" ht="12.75">
      <c r="A2" s="3" t="s">
        <v>141</v>
      </c>
    </row>
    <row r="3" spans="1:9" s="2" customFormat="1" ht="12.75">
      <c r="A3" s="3" t="s">
        <v>142</v>
      </c>
    </row>
    <row r="4" spans="1:9" ht="15">
      <c r="E4" s="4" t="s">
        <v>0</v>
      </c>
      <c r="F4" s="5" t="s">
        <v>200</v>
      </c>
      <c r="G4" s="103"/>
    </row>
    <row r="5" spans="1:9" ht="15">
      <c r="E5" s="4"/>
      <c r="F5" s="5"/>
      <c r="G5" s="103"/>
    </row>
    <row r="6" spans="1:9">
      <c r="A6" s="7"/>
      <c r="F6" s="8"/>
    </row>
    <row r="7" spans="1:9">
      <c r="B7" s="9"/>
      <c r="E7" s="1" t="s">
        <v>1</v>
      </c>
      <c r="F7" s="10"/>
    </row>
    <row r="8" spans="1:9">
      <c r="E8" s="1" t="s">
        <v>2</v>
      </c>
      <c r="F8" s="11"/>
    </row>
    <row r="9" spans="1:9">
      <c r="E9" s="3" t="s">
        <v>3</v>
      </c>
      <c r="F9" s="11"/>
    </row>
    <row r="10" spans="1:9">
      <c r="E10" s="3" t="s">
        <v>4</v>
      </c>
      <c r="F10" s="11"/>
    </row>
    <row r="12" spans="1:9" ht="19.5" customHeight="1">
      <c r="A12" s="223" t="s">
        <v>110</v>
      </c>
      <c r="B12" s="223"/>
      <c r="C12" s="223"/>
      <c r="D12" s="223"/>
      <c r="E12" s="223"/>
      <c r="F12" s="223"/>
      <c r="G12" s="133"/>
    </row>
    <row r="14" spans="1:9" ht="12.75" customHeight="1">
      <c r="A14" s="21" t="s">
        <v>10</v>
      </c>
      <c r="B14" s="21" t="s">
        <v>11</v>
      </c>
      <c r="C14" s="21" t="s">
        <v>12</v>
      </c>
      <c r="D14" s="21" t="s">
        <v>13</v>
      </c>
      <c r="E14" s="22" t="s">
        <v>14</v>
      </c>
      <c r="F14" s="21" t="s">
        <v>15</v>
      </c>
    </row>
    <row r="15" spans="1:9" s="26" customFormat="1" ht="12.75" customHeight="1">
      <c r="A15" s="24">
        <v>801</v>
      </c>
      <c r="B15" s="225" t="s">
        <v>17</v>
      </c>
      <c r="C15" s="221"/>
      <c r="D15" s="221"/>
      <c r="E15" s="222"/>
      <c r="F15" s="146">
        <f>F16+F49+F52+F60</f>
        <v>1527202</v>
      </c>
      <c r="I15" s="148"/>
    </row>
    <row r="16" spans="1:9" s="26" customFormat="1" ht="12.75" customHeight="1">
      <c r="A16" s="270"/>
      <c r="B16" s="150">
        <v>80104</v>
      </c>
      <c r="C16" s="217" t="s">
        <v>111</v>
      </c>
      <c r="D16" s="226"/>
      <c r="E16" s="227"/>
      <c r="F16" s="146">
        <f>F17+F47</f>
        <v>1510983</v>
      </c>
      <c r="I16" s="148"/>
    </row>
    <row r="17" spans="1:9" ht="12.75" customHeight="1">
      <c r="A17" s="296"/>
      <c r="B17" s="246"/>
      <c r="C17" s="100" t="s">
        <v>112</v>
      </c>
      <c r="D17" s="214" t="s">
        <v>113</v>
      </c>
      <c r="E17" s="215"/>
      <c r="F17" s="152">
        <f>SUM(F18:F46)-F19</f>
        <v>1501333</v>
      </c>
      <c r="I17" s="148"/>
    </row>
    <row r="18" spans="1:9" ht="12.75" customHeight="1">
      <c r="A18" s="296"/>
      <c r="B18" s="264"/>
      <c r="C18" s="246"/>
      <c r="D18" s="43">
        <v>3020</v>
      </c>
      <c r="E18" s="110" t="s">
        <v>21</v>
      </c>
      <c r="F18" s="153">
        <f>F19</f>
        <v>4100</v>
      </c>
      <c r="I18" s="148"/>
    </row>
    <row r="19" spans="1:9" ht="12.75" customHeight="1">
      <c r="A19" s="296"/>
      <c r="B19" s="264"/>
      <c r="C19" s="264"/>
      <c r="D19" s="43"/>
      <c r="E19" s="110" t="s">
        <v>23</v>
      </c>
      <c r="F19" s="154">
        <v>4100</v>
      </c>
      <c r="I19" s="148"/>
    </row>
    <row r="20" spans="1:9" ht="12.75" customHeight="1">
      <c r="A20" s="296"/>
      <c r="B20" s="264"/>
      <c r="C20" s="264"/>
      <c r="D20" s="43">
        <v>4010</v>
      </c>
      <c r="E20" s="110" t="s">
        <v>25</v>
      </c>
      <c r="F20" s="153">
        <v>906996</v>
      </c>
      <c r="I20" s="148"/>
    </row>
    <row r="21" spans="1:9" ht="12.75" customHeight="1">
      <c r="A21" s="296"/>
      <c r="B21" s="264"/>
      <c r="C21" s="264"/>
      <c r="D21" s="43">
        <v>4040</v>
      </c>
      <c r="E21" s="110" t="s">
        <v>26</v>
      </c>
      <c r="F21" s="153">
        <v>63018</v>
      </c>
      <c r="I21" s="148"/>
    </row>
    <row r="22" spans="1:9" ht="12.75" customHeight="1">
      <c r="A22" s="296"/>
      <c r="B22" s="264"/>
      <c r="C22" s="264"/>
      <c r="D22" s="43">
        <v>4110</v>
      </c>
      <c r="E22" s="110" t="s">
        <v>29</v>
      </c>
      <c r="F22" s="153">
        <f>148873+29000</f>
        <v>177873</v>
      </c>
      <c r="I22" s="148"/>
    </row>
    <row r="23" spans="1:9" ht="12.75" customHeight="1">
      <c r="A23" s="296"/>
      <c r="B23" s="264"/>
      <c r="C23" s="264"/>
      <c r="D23" s="43">
        <v>4120</v>
      </c>
      <c r="E23" s="110" t="s">
        <v>9</v>
      </c>
      <c r="F23" s="153">
        <v>19133</v>
      </c>
      <c r="I23" s="148"/>
    </row>
    <row r="24" spans="1:9" ht="12.75" customHeight="1">
      <c r="A24" s="296"/>
      <c r="B24" s="264"/>
      <c r="C24" s="264"/>
      <c r="D24" s="43">
        <v>4140</v>
      </c>
      <c r="E24" s="110" t="s">
        <v>31</v>
      </c>
      <c r="F24" s="153">
        <v>0</v>
      </c>
      <c r="I24" s="148"/>
    </row>
    <row r="25" spans="1:9" ht="12.75" customHeight="1">
      <c r="A25" s="296"/>
      <c r="B25" s="264"/>
      <c r="C25" s="264"/>
      <c r="D25" s="43">
        <v>4210</v>
      </c>
      <c r="E25" s="110" t="s">
        <v>18</v>
      </c>
      <c r="F25" s="153">
        <v>10500</v>
      </c>
      <c r="I25" s="148"/>
    </row>
    <row r="26" spans="1:9" ht="12.75" customHeight="1">
      <c r="A26" s="296"/>
      <c r="B26" s="264"/>
      <c r="C26" s="264"/>
      <c r="D26" s="43">
        <v>4220</v>
      </c>
      <c r="E26" s="110" t="s">
        <v>32</v>
      </c>
      <c r="F26" s="153">
        <v>7334</v>
      </c>
      <c r="I26" s="148"/>
    </row>
    <row r="27" spans="1:9" ht="12.75" customHeight="1">
      <c r="A27" s="296"/>
      <c r="B27" s="264"/>
      <c r="C27" s="264"/>
      <c r="D27" s="43">
        <v>4240</v>
      </c>
      <c r="E27" s="110" t="s">
        <v>48</v>
      </c>
      <c r="F27" s="153">
        <v>1710</v>
      </c>
      <c r="I27" s="148"/>
    </row>
    <row r="28" spans="1:9" ht="12.75" customHeight="1">
      <c r="A28" s="296"/>
      <c r="B28" s="264"/>
      <c r="C28" s="264"/>
      <c r="D28" s="16">
        <v>4260</v>
      </c>
      <c r="E28" s="144" t="s">
        <v>86</v>
      </c>
      <c r="F28" s="153">
        <v>0</v>
      </c>
      <c r="I28" s="148"/>
    </row>
    <row r="29" spans="1:9" ht="12.75" customHeight="1">
      <c r="A29" s="296"/>
      <c r="B29" s="264"/>
      <c r="C29" s="264"/>
      <c r="D29" s="272"/>
      <c r="E29" s="144" t="s">
        <v>101</v>
      </c>
      <c r="F29" s="153">
        <v>0</v>
      </c>
      <c r="I29" s="148"/>
    </row>
    <row r="30" spans="1:9" ht="12.75" customHeight="1">
      <c r="A30" s="296"/>
      <c r="B30" s="264"/>
      <c r="C30" s="264"/>
      <c r="D30" s="273"/>
      <c r="E30" s="144" t="s">
        <v>102</v>
      </c>
      <c r="F30" s="153">
        <v>67500</v>
      </c>
      <c r="I30" s="148"/>
    </row>
    <row r="31" spans="1:9" ht="12.75" customHeight="1">
      <c r="A31" s="296"/>
      <c r="B31" s="264"/>
      <c r="C31" s="264"/>
      <c r="D31" s="16">
        <v>4280</v>
      </c>
      <c r="E31" s="144" t="s">
        <v>36</v>
      </c>
      <c r="F31" s="153">
        <v>2100</v>
      </c>
      <c r="I31" s="148"/>
    </row>
    <row r="32" spans="1:9" ht="12.75" customHeight="1">
      <c r="A32" s="296"/>
      <c r="B32" s="264"/>
      <c r="C32" s="264"/>
      <c r="D32" s="16">
        <v>4300</v>
      </c>
      <c r="E32" s="144" t="s">
        <v>37</v>
      </c>
      <c r="F32" s="155">
        <v>12615</v>
      </c>
      <c r="I32" s="148"/>
    </row>
    <row r="33" spans="1:9" ht="12.75" customHeight="1">
      <c r="A33" s="296"/>
      <c r="B33" s="264"/>
      <c r="C33" s="264"/>
      <c r="D33" s="272"/>
      <c r="E33" s="172" t="s">
        <v>143</v>
      </c>
      <c r="F33" s="155"/>
      <c r="I33" s="148"/>
    </row>
    <row r="34" spans="1:9" ht="12.75" customHeight="1">
      <c r="A34" s="296"/>
      <c r="B34" s="264"/>
      <c r="C34" s="264"/>
      <c r="D34" s="274"/>
      <c r="E34" s="116" t="s">
        <v>103</v>
      </c>
      <c r="F34" s="155">
        <v>0</v>
      </c>
      <c r="I34" s="148"/>
    </row>
    <row r="35" spans="1:9" ht="12.75" customHeight="1">
      <c r="A35" s="296"/>
      <c r="B35" s="264"/>
      <c r="C35" s="264"/>
      <c r="D35" s="273"/>
      <c r="E35" s="116" t="s">
        <v>38</v>
      </c>
      <c r="F35" s="155">
        <v>6500</v>
      </c>
      <c r="I35" s="148"/>
    </row>
    <row r="36" spans="1:9" ht="12.75" customHeight="1">
      <c r="A36" s="296"/>
      <c r="B36" s="264"/>
      <c r="C36" s="264"/>
      <c r="D36" s="16">
        <v>4360</v>
      </c>
      <c r="E36" s="144" t="s">
        <v>39</v>
      </c>
      <c r="F36" s="155">
        <v>7365</v>
      </c>
      <c r="I36" s="148"/>
    </row>
    <row r="37" spans="1:9" ht="12.75" customHeight="1">
      <c r="A37" s="296"/>
      <c r="B37" s="264"/>
      <c r="C37" s="264"/>
      <c r="D37" s="272"/>
      <c r="E37" s="144" t="s">
        <v>97</v>
      </c>
      <c r="F37" s="173">
        <v>0</v>
      </c>
      <c r="I37" s="148"/>
    </row>
    <row r="38" spans="1:9" ht="12.75" customHeight="1">
      <c r="A38" s="296"/>
      <c r="B38" s="264"/>
      <c r="C38" s="264"/>
      <c r="D38" s="273"/>
      <c r="E38" s="144" t="s">
        <v>40</v>
      </c>
      <c r="F38" s="173">
        <v>2000</v>
      </c>
      <c r="I38" s="148"/>
    </row>
    <row r="39" spans="1:9" ht="12.75" customHeight="1">
      <c r="A39" s="296"/>
      <c r="B39" s="264"/>
      <c r="C39" s="264"/>
      <c r="D39" s="43">
        <v>4400</v>
      </c>
      <c r="E39" s="110" t="s">
        <v>144</v>
      </c>
      <c r="F39" s="174" t="s">
        <v>145</v>
      </c>
      <c r="I39" s="148"/>
    </row>
    <row r="40" spans="1:9" ht="12.75" customHeight="1">
      <c r="A40" s="296"/>
      <c r="B40" s="264"/>
      <c r="C40" s="264"/>
      <c r="D40" s="272"/>
      <c r="E40" s="110" t="s">
        <v>146</v>
      </c>
      <c r="F40" s="153"/>
      <c r="I40" s="148"/>
    </row>
    <row r="41" spans="1:9" ht="12.75" customHeight="1">
      <c r="A41" s="296"/>
      <c r="B41" s="264"/>
      <c r="C41" s="264"/>
      <c r="D41" s="273"/>
      <c r="E41" s="110" t="s">
        <v>147</v>
      </c>
      <c r="F41" s="153">
        <v>164510</v>
      </c>
      <c r="I41" s="148"/>
    </row>
    <row r="42" spans="1:9" ht="12.75" customHeight="1">
      <c r="A42" s="296"/>
      <c r="B42" s="264"/>
      <c r="C42" s="264"/>
      <c r="D42" s="43">
        <v>4410</v>
      </c>
      <c r="E42" s="110" t="s">
        <v>41</v>
      </c>
      <c r="F42" s="153">
        <v>440</v>
      </c>
      <c r="I42" s="148"/>
    </row>
    <row r="43" spans="1:9" ht="12.75" customHeight="1">
      <c r="A43" s="296"/>
      <c r="B43" s="264"/>
      <c r="C43" s="264"/>
      <c r="D43" s="43">
        <v>4430</v>
      </c>
      <c r="E43" s="110" t="s">
        <v>24</v>
      </c>
      <c r="F43" s="153">
        <v>0</v>
      </c>
      <c r="I43" s="148"/>
    </row>
    <row r="44" spans="1:9" ht="12.75" customHeight="1">
      <c r="A44" s="296"/>
      <c r="B44" s="264"/>
      <c r="C44" s="264"/>
      <c r="D44" s="43">
        <v>4440</v>
      </c>
      <c r="E44" s="110" t="s">
        <v>42</v>
      </c>
      <c r="F44" s="153">
        <v>40865</v>
      </c>
      <c r="I44" s="148"/>
    </row>
    <row r="45" spans="1:9" ht="12.75" customHeight="1">
      <c r="A45" s="296"/>
      <c r="B45" s="264"/>
      <c r="C45" s="264"/>
      <c r="D45" s="42">
        <v>4520</v>
      </c>
      <c r="E45" s="40" t="s">
        <v>43</v>
      </c>
      <c r="F45" s="153">
        <v>3024</v>
      </c>
      <c r="I45" s="148"/>
    </row>
    <row r="46" spans="1:9" ht="12.75" customHeight="1">
      <c r="A46" s="296"/>
      <c r="B46" s="264"/>
      <c r="C46" s="265"/>
      <c r="D46" s="43">
        <v>4700</v>
      </c>
      <c r="E46" s="110" t="s">
        <v>122</v>
      </c>
      <c r="F46" s="153">
        <v>3750</v>
      </c>
      <c r="I46" s="148"/>
    </row>
    <row r="47" spans="1:9" ht="12.75" customHeight="1">
      <c r="A47" s="296"/>
      <c r="B47" s="264"/>
      <c r="C47" s="56" t="s">
        <v>44</v>
      </c>
      <c r="D47" s="219" t="s">
        <v>45</v>
      </c>
      <c r="E47" s="218"/>
      <c r="F47" s="152">
        <f>F48</f>
        <v>9650</v>
      </c>
      <c r="I47" s="148"/>
    </row>
    <row r="48" spans="1:9" ht="12.75" customHeight="1">
      <c r="A48" s="296"/>
      <c r="B48" s="265"/>
      <c r="C48" s="139"/>
      <c r="D48" s="87">
        <v>4270</v>
      </c>
      <c r="E48" s="120" t="s">
        <v>49</v>
      </c>
      <c r="F48" s="153">
        <v>9650</v>
      </c>
      <c r="I48" s="148"/>
    </row>
    <row r="49" spans="1:9" ht="12.75" customHeight="1">
      <c r="A49" s="296"/>
      <c r="B49" s="145">
        <v>80146</v>
      </c>
      <c r="C49" s="211" t="s">
        <v>50</v>
      </c>
      <c r="D49" s="212"/>
      <c r="E49" s="213"/>
      <c r="F49" s="146">
        <f>F50</f>
        <v>1406</v>
      </c>
      <c r="I49" s="148"/>
    </row>
    <row r="50" spans="1:9" ht="12.75" customHeight="1">
      <c r="A50" s="296"/>
      <c r="B50" s="246"/>
      <c r="C50" s="100" t="s">
        <v>51</v>
      </c>
      <c r="D50" s="214" t="s">
        <v>50</v>
      </c>
      <c r="E50" s="215"/>
      <c r="F50" s="152">
        <f>SUM(F51:F51)</f>
        <v>1406</v>
      </c>
      <c r="I50" s="148"/>
    </row>
    <row r="51" spans="1:9" ht="12.75" customHeight="1">
      <c r="A51" s="296"/>
      <c r="B51" s="265"/>
      <c r="C51" s="125"/>
      <c r="D51" s="43">
        <v>4700</v>
      </c>
      <c r="E51" s="110" t="s">
        <v>52</v>
      </c>
      <c r="F51" s="153">
        <v>1406</v>
      </c>
      <c r="I51" s="148"/>
    </row>
    <row r="52" spans="1:9" ht="36.75" customHeight="1">
      <c r="A52" s="296"/>
      <c r="B52" s="145">
        <v>80149</v>
      </c>
      <c r="C52" s="211" t="s">
        <v>148</v>
      </c>
      <c r="D52" s="212"/>
      <c r="E52" s="213"/>
      <c r="F52" s="146">
        <f>F53</f>
        <v>8989</v>
      </c>
      <c r="I52" s="148"/>
    </row>
    <row r="53" spans="1:9" ht="26.25" customHeight="1">
      <c r="A53" s="296"/>
      <c r="B53" s="246"/>
      <c r="C53" s="100" t="s">
        <v>55</v>
      </c>
      <c r="D53" s="214" t="s">
        <v>56</v>
      </c>
      <c r="E53" s="215"/>
      <c r="F53" s="152">
        <f>SUM(F54:F59)</f>
        <v>8989</v>
      </c>
      <c r="I53" s="148"/>
    </row>
    <row r="54" spans="1:9" ht="12.75" customHeight="1">
      <c r="A54" s="296"/>
      <c r="B54" s="264"/>
      <c r="C54" s="246"/>
      <c r="D54" s="43">
        <v>4010</v>
      </c>
      <c r="E54" s="110" t="s">
        <v>25</v>
      </c>
      <c r="F54" s="153">
        <v>6442</v>
      </c>
      <c r="I54" s="148"/>
    </row>
    <row r="55" spans="1:9" ht="12.75" customHeight="1">
      <c r="A55" s="296"/>
      <c r="B55" s="264"/>
      <c r="C55" s="264"/>
      <c r="D55" s="43">
        <v>4040</v>
      </c>
      <c r="E55" s="110" t="s">
        <v>26</v>
      </c>
      <c r="F55" s="153">
        <v>0</v>
      </c>
      <c r="I55" s="148"/>
    </row>
    <row r="56" spans="1:9" ht="12.75" customHeight="1">
      <c r="A56" s="296"/>
      <c r="B56" s="264"/>
      <c r="C56" s="264"/>
      <c r="D56" s="43">
        <v>4110</v>
      </c>
      <c r="E56" s="110" t="s">
        <v>29</v>
      </c>
      <c r="F56" s="153">
        <v>1101</v>
      </c>
      <c r="I56" s="148"/>
    </row>
    <row r="57" spans="1:9" ht="12.75" customHeight="1">
      <c r="A57" s="296"/>
      <c r="B57" s="264"/>
      <c r="C57" s="264"/>
      <c r="D57" s="43">
        <v>4120</v>
      </c>
      <c r="E57" s="110" t="s">
        <v>9</v>
      </c>
      <c r="F57" s="153">
        <v>158</v>
      </c>
      <c r="I57" s="148"/>
    </row>
    <row r="58" spans="1:9" ht="12.75" customHeight="1">
      <c r="A58" s="296"/>
      <c r="B58" s="264"/>
      <c r="C58" s="264"/>
      <c r="D58" s="43">
        <v>4240</v>
      </c>
      <c r="E58" s="110" t="s">
        <v>48</v>
      </c>
      <c r="F58" s="153">
        <v>1000</v>
      </c>
      <c r="I58" s="148"/>
    </row>
    <row r="59" spans="1:9" ht="12.75" customHeight="1">
      <c r="A59" s="296"/>
      <c r="B59" s="265"/>
      <c r="C59" s="265"/>
      <c r="D59" s="43">
        <v>4440</v>
      </c>
      <c r="E59" s="116" t="s">
        <v>42</v>
      </c>
      <c r="F59" s="153">
        <v>288</v>
      </c>
      <c r="I59" s="148"/>
    </row>
    <row r="60" spans="1:9" ht="12.75" customHeight="1">
      <c r="A60" s="296"/>
      <c r="B60" s="24">
        <v>80195</v>
      </c>
      <c r="C60" s="217" t="s">
        <v>57</v>
      </c>
      <c r="D60" s="226"/>
      <c r="E60" s="227"/>
      <c r="F60" s="146">
        <f>F61</f>
        <v>5824</v>
      </c>
      <c r="I60" s="148"/>
    </row>
    <row r="61" spans="1:9" ht="12.75" customHeight="1">
      <c r="A61" s="296"/>
      <c r="B61" s="250"/>
      <c r="C61" s="100" t="s">
        <v>58</v>
      </c>
      <c r="D61" s="219" t="s">
        <v>59</v>
      </c>
      <c r="E61" s="218"/>
      <c r="F61" s="152">
        <f>F62</f>
        <v>5824</v>
      </c>
      <c r="I61" s="148"/>
    </row>
    <row r="62" spans="1:9" ht="12.75" customHeight="1">
      <c r="A62" s="297"/>
      <c r="B62" s="298"/>
      <c r="C62" s="94"/>
      <c r="D62" s="56">
        <v>4440</v>
      </c>
      <c r="E62" s="57" t="s">
        <v>60</v>
      </c>
      <c r="F62" s="65">
        <v>5824</v>
      </c>
      <c r="I62" s="148"/>
    </row>
    <row r="63" spans="1:9" s="26" customFormat="1" ht="12.75" customHeight="1">
      <c r="A63" s="24">
        <v>854</v>
      </c>
      <c r="B63" s="225" t="s">
        <v>67</v>
      </c>
      <c r="C63" s="221"/>
      <c r="D63" s="221"/>
      <c r="E63" s="222"/>
      <c r="F63" s="146">
        <f>F64</f>
        <v>1136</v>
      </c>
      <c r="I63" s="148"/>
    </row>
    <row r="64" spans="1:9" ht="12.75" customHeight="1">
      <c r="A64" s="270"/>
      <c r="B64" s="210">
        <v>85415</v>
      </c>
      <c r="C64" s="217" t="s">
        <v>68</v>
      </c>
      <c r="D64" s="226"/>
      <c r="E64" s="227"/>
      <c r="F64" s="146">
        <f>F65+F68+F70</f>
        <v>1136</v>
      </c>
      <c r="I64" s="148"/>
    </row>
    <row r="65" spans="1:9" ht="12.75" customHeight="1">
      <c r="A65" s="296"/>
      <c r="B65" s="246"/>
      <c r="C65" s="209" t="s">
        <v>69</v>
      </c>
      <c r="D65" s="219" t="s">
        <v>70</v>
      </c>
      <c r="E65" s="218"/>
      <c r="F65" s="152">
        <f>F66+F67</f>
        <v>0</v>
      </c>
      <c r="I65" s="148"/>
    </row>
    <row r="66" spans="1:9" ht="22.5" customHeight="1">
      <c r="A66" s="296"/>
      <c r="B66" s="264"/>
      <c r="C66" s="246"/>
      <c r="D66" s="43">
        <v>3240</v>
      </c>
      <c r="E66" s="110" t="s">
        <v>71</v>
      </c>
      <c r="F66" s="65">
        <v>0</v>
      </c>
      <c r="I66" s="148"/>
    </row>
    <row r="67" spans="1:9" s="26" customFormat="1" ht="12.75" customHeight="1">
      <c r="A67" s="296"/>
      <c r="B67" s="264"/>
      <c r="C67" s="265"/>
      <c r="D67" s="43">
        <v>3260</v>
      </c>
      <c r="E67" s="110" t="s">
        <v>91</v>
      </c>
      <c r="F67" s="65">
        <v>0</v>
      </c>
      <c r="I67" s="148"/>
    </row>
    <row r="68" spans="1:9" s="63" customFormat="1" ht="12.75" customHeight="1">
      <c r="A68" s="296"/>
      <c r="B68" s="264"/>
      <c r="C68" s="209" t="s">
        <v>72</v>
      </c>
      <c r="D68" s="219" t="s">
        <v>73</v>
      </c>
      <c r="E68" s="218"/>
      <c r="F68" s="152">
        <f>F69</f>
        <v>1136</v>
      </c>
      <c r="I68" s="148"/>
    </row>
    <row r="69" spans="1:9" ht="22.5" customHeight="1">
      <c r="A69" s="296"/>
      <c r="B69" s="264"/>
      <c r="C69" s="125"/>
      <c r="D69" s="43">
        <v>3260</v>
      </c>
      <c r="E69" s="110" t="s">
        <v>123</v>
      </c>
      <c r="F69" s="65">
        <v>1136</v>
      </c>
      <c r="I69" s="148"/>
    </row>
    <row r="70" spans="1:9" ht="12.75" customHeight="1">
      <c r="A70" s="296"/>
      <c r="B70" s="264"/>
      <c r="C70" s="209" t="s">
        <v>75</v>
      </c>
      <c r="D70" s="219" t="s">
        <v>76</v>
      </c>
      <c r="E70" s="218"/>
      <c r="F70" s="152">
        <f>F71</f>
        <v>0</v>
      </c>
      <c r="I70" s="148"/>
    </row>
    <row r="71" spans="1:9" ht="12.75" customHeight="1">
      <c r="A71" s="296"/>
      <c r="B71" s="265"/>
      <c r="C71" s="125"/>
      <c r="D71" s="43">
        <v>3260</v>
      </c>
      <c r="E71" s="110" t="s">
        <v>77</v>
      </c>
      <c r="F71" s="65"/>
      <c r="I71" s="148"/>
    </row>
    <row r="72" spans="1:9" ht="12.75" customHeight="1">
      <c r="A72" s="296"/>
      <c r="B72" s="210">
        <v>85416</v>
      </c>
      <c r="C72" s="217" t="s">
        <v>78</v>
      </c>
      <c r="D72" s="226"/>
      <c r="E72" s="227"/>
      <c r="F72" s="146">
        <f>F73</f>
        <v>0</v>
      </c>
      <c r="I72" s="148"/>
    </row>
    <row r="73" spans="1:9" ht="12.75" customHeight="1">
      <c r="A73" s="296"/>
      <c r="B73" s="246"/>
      <c r="C73" s="141" t="s">
        <v>79</v>
      </c>
      <c r="D73" s="219" t="s">
        <v>80</v>
      </c>
      <c r="E73" s="218"/>
      <c r="F73" s="152">
        <f>F74</f>
        <v>0</v>
      </c>
      <c r="I73" s="148"/>
    </row>
    <row r="74" spans="1:9" ht="12.75" customHeight="1">
      <c r="A74" s="297"/>
      <c r="B74" s="265"/>
      <c r="C74" s="125"/>
      <c r="D74" s="43">
        <v>3240</v>
      </c>
      <c r="E74" s="110" t="s">
        <v>81</v>
      </c>
      <c r="F74" s="65">
        <v>0</v>
      </c>
      <c r="I74" s="148"/>
    </row>
    <row r="75" spans="1:9" ht="12.75" customHeight="1">
      <c r="A75" s="237" t="s">
        <v>82</v>
      </c>
      <c r="B75" s="233"/>
      <c r="C75" s="233"/>
      <c r="D75" s="233"/>
      <c r="E75" s="234"/>
      <c r="F75" s="146">
        <f>F15+F63</f>
        <v>1528338</v>
      </c>
      <c r="I75" s="148"/>
    </row>
    <row r="76" spans="1:9" ht="12.75" customHeight="1">
      <c r="A76" s="130"/>
      <c r="B76" s="130"/>
      <c r="C76" s="130"/>
      <c r="D76" s="130"/>
      <c r="E76" s="130"/>
      <c r="F76" s="162"/>
    </row>
    <row r="77" spans="1:9" s="26" customFormat="1" ht="12" hidden="1" customHeight="1">
      <c r="A77" s="176" t="s">
        <v>149</v>
      </c>
      <c r="B77"/>
      <c r="C77"/>
      <c r="D77"/>
      <c r="E77"/>
      <c r="F77" s="162"/>
      <c r="G77" s="177"/>
    </row>
    <row r="78" spans="1:9" s="26" customFormat="1" ht="12.6" hidden="1" customHeight="1">
      <c r="A78" s="63" t="s">
        <v>127</v>
      </c>
      <c r="B78" s="178">
        <v>0</v>
      </c>
      <c r="C78" s="176"/>
      <c r="D78"/>
      <c r="E78"/>
      <c r="F78" s="162"/>
      <c r="G78" s="177"/>
    </row>
    <row r="79" spans="1:9" s="26" customFormat="1" ht="12.6" hidden="1" customHeight="1">
      <c r="A79" s="176" t="s">
        <v>5</v>
      </c>
      <c r="B79" s="179">
        <f>B78</f>
        <v>0</v>
      </c>
      <c r="C79" s="176"/>
      <c r="D79"/>
      <c r="E79"/>
      <c r="F79" s="162"/>
      <c r="G79" s="177"/>
    </row>
    <row r="80" spans="1:9" s="26" customFormat="1" ht="12.6" hidden="1" customHeight="1">
      <c r="A80" s="176"/>
      <c r="B80" s="180"/>
      <c r="C80" s="176"/>
      <c r="D80"/>
      <c r="E80"/>
      <c r="F80" s="162"/>
      <c r="G80" s="177"/>
    </row>
    <row r="81" spans="1:8" s="26" customFormat="1" ht="12" hidden="1" customHeight="1">
      <c r="A81" s="176" t="s">
        <v>150</v>
      </c>
      <c r="B81"/>
      <c r="C81"/>
      <c r="D81"/>
      <c r="E81"/>
      <c r="F81" s="162"/>
      <c r="G81" s="177"/>
    </row>
    <row r="82" spans="1:8" s="26" customFormat="1" ht="12.6" hidden="1" customHeight="1">
      <c r="A82" s="63" t="s">
        <v>127</v>
      </c>
      <c r="B82" s="178">
        <v>0</v>
      </c>
      <c r="C82" s="176"/>
      <c r="D82"/>
      <c r="E82"/>
      <c r="F82" s="162"/>
      <c r="G82" s="177"/>
    </row>
    <row r="83" spans="1:8" s="26" customFormat="1" ht="12.6" hidden="1" customHeight="1">
      <c r="A83" s="176" t="s">
        <v>5</v>
      </c>
      <c r="B83" s="179">
        <f>B82</f>
        <v>0</v>
      </c>
      <c r="C83" s="176"/>
      <c r="D83"/>
      <c r="E83"/>
      <c r="F83" s="162"/>
      <c r="G83" s="177"/>
    </row>
    <row r="84" spans="1:8" s="26" customFormat="1" ht="12.6" hidden="1" customHeight="1">
      <c r="A84" s="176"/>
      <c r="B84" s="179"/>
      <c r="C84" s="176"/>
      <c r="D84"/>
      <c r="E84"/>
      <c r="F84" s="162"/>
      <c r="G84" s="177"/>
    </row>
    <row r="85" spans="1:8" s="26" customFormat="1" ht="12.6" hidden="1" customHeight="1">
      <c r="A85" s="176" t="s">
        <v>126</v>
      </c>
      <c r="B85"/>
      <c r="C85"/>
      <c r="D85"/>
      <c r="E85"/>
      <c r="F85" s="162"/>
      <c r="G85" s="177"/>
    </row>
    <row r="86" spans="1:8" s="26" customFormat="1" ht="12.6" hidden="1" customHeight="1">
      <c r="A86" s="63" t="s">
        <v>127</v>
      </c>
      <c r="B86" s="178">
        <v>0</v>
      </c>
      <c r="C86" s="176"/>
      <c r="D86"/>
      <c r="E86"/>
      <c r="F86" s="162"/>
      <c r="G86" s="177"/>
    </row>
    <row r="87" spans="1:8" s="26" customFormat="1" ht="12.6" hidden="1" customHeight="1">
      <c r="A87" s="176" t="s">
        <v>5</v>
      </c>
      <c r="B87" s="179">
        <f>B86</f>
        <v>0</v>
      </c>
      <c r="C87" s="176"/>
      <c r="D87"/>
      <c r="E87"/>
      <c r="F87" s="162"/>
      <c r="G87" s="177"/>
    </row>
    <row r="88" spans="1:8" s="26" customFormat="1" ht="12.6" hidden="1" customHeight="1">
      <c r="A88" s="176"/>
      <c r="B88" s="180"/>
      <c r="C88" s="176"/>
      <c r="D88"/>
      <c r="E88"/>
      <c r="F88" s="162"/>
      <c r="G88" s="177"/>
    </row>
    <row r="89" spans="1:8" s="26" customFormat="1" ht="12.6" hidden="1" customHeight="1">
      <c r="A89" s="165" t="s">
        <v>151</v>
      </c>
      <c r="B89"/>
      <c r="C89"/>
      <c r="D89"/>
      <c r="E89"/>
      <c r="F89" s="162"/>
      <c r="G89" s="177"/>
    </row>
    <row r="90" spans="1:8" s="26" customFormat="1" ht="12.6" hidden="1" customHeight="1">
      <c r="A90" s="78" t="s">
        <v>83</v>
      </c>
      <c r="B90"/>
      <c r="C90" s="147">
        <v>0</v>
      </c>
      <c r="D90" s="181" t="s">
        <v>152</v>
      </c>
      <c r="E90"/>
      <c r="F90" s="162"/>
      <c r="G90" s="177"/>
    </row>
    <row r="91" spans="1:8" s="26" customFormat="1" ht="12.6" hidden="1" customHeight="1">
      <c r="A91" s="78" t="s">
        <v>83</v>
      </c>
      <c r="B91"/>
      <c r="C91" s="147">
        <v>0</v>
      </c>
      <c r="D91" s="181" t="s">
        <v>153</v>
      </c>
      <c r="E91"/>
      <c r="F91" s="162"/>
      <c r="G91" s="177"/>
    </row>
    <row r="92" spans="1:8" s="26" customFormat="1" ht="12.6" hidden="1" customHeight="1">
      <c r="A92" s="78" t="s">
        <v>83</v>
      </c>
      <c r="B92"/>
      <c r="C92" s="147">
        <v>0</v>
      </c>
      <c r="D92" s="181" t="s">
        <v>154</v>
      </c>
      <c r="E92"/>
      <c r="F92" s="162"/>
      <c r="G92" s="177"/>
    </row>
    <row r="93" spans="1:8" ht="12.75" hidden="1" customHeight="1">
      <c r="A93" s="72" t="s">
        <v>106</v>
      </c>
      <c r="C93" s="164">
        <f>SUM(C90:C92)</f>
        <v>0</v>
      </c>
      <c r="F93" s="162"/>
    </row>
    <row r="94" spans="1:8">
      <c r="A94" s="71"/>
      <c r="B94" s="82"/>
      <c r="C94" s="135"/>
      <c r="D94" s="135"/>
      <c r="E94" s="135"/>
      <c r="F94" s="163"/>
      <c r="G94" s="182"/>
      <c r="H94" s="183"/>
    </row>
    <row r="95" spans="1:8">
      <c r="A95" s="71"/>
      <c r="B95" s="135"/>
      <c r="C95" s="184"/>
      <c r="D95" s="135"/>
      <c r="E95" s="135"/>
      <c r="F95" s="163"/>
      <c r="G95" s="182"/>
      <c r="H95" s="183"/>
    </row>
    <row r="96" spans="1:8">
      <c r="A96" s="71"/>
      <c r="B96" s="130"/>
      <c r="C96" s="185"/>
      <c r="D96" s="135"/>
      <c r="E96" s="135"/>
      <c r="F96" s="163"/>
      <c r="G96" s="182"/>
      <c r="H96" s="183"/>
    </row>
    <row r="97" spans="1:6" ht="12.75" customHeight="1">
      <c r="A97" s="72"/>
      <c r="C97" s="164"/>
      <c r="F97" s="162"/>
    </row>
    <row r="98" spans="1:6" ht="15">
      <c r="A98" s="102"/>
      <c r="B98" s="102"/>
      <c r="C98" s="102"/>
      <c r="D98" s="102"/>
      <c r="E98" s="102"/>
      <c r="F98" s="186"/>
    </row>
    <row r="99" spans="1:6">
      <c r="F99" s="75"/>
    </row>
    <row r="100" spans="1:6">
      <c r="F100" s="75"/>
    </row>
    <row r="101" spans="1:6">
      <c r="F101" s="75"/>
    </row>
    <row r="102" spans="1:6">
      <c r="F102" s="75"/>
    </row>
    <row r="103" spans="1:6">
      <c r="F103" s="75"/>
    </row>
    <row r="104" spans="1:6">
      <c r="F104" s="75"/>
    </row>
    <row r="105" spans="1:6">
      <c r="F105" s="75"/>
    </row>
    <row r="106" spans="1:6">
      <c r="F106" s="75"/>
    </row>
    <row r="107" spans="1:6">
      <c r="F107" s="75"/>
    </row>
    <row r="108" spans="1:6">
      <c r="F108" s="75"/>
    </row>
    <row r="109" spans="1:6">
      <c r="F109" s="75"/>
    </row>
    <row r="110" spans="1:6">
      <c r="F110" s="75"/>
    </row>
    <row r="111" spans="1:6">
      <c r="F111" s="75"/>
    </row>
    <row r="112" spans="1:6">
      <c r="F112" s="75"/>
    </row>
    <row r="113" spans="6:6">
      <c r="F113" s="75"/>
    </row>
    <row r="114" spans="6:6">
      <c r="F114" s="75"/>
    </row>
    <row r="115" spans="6:6">
      <c r="F115" s="75"/>
    </row>
    <row r="116" spans="6:6">
      <c r="F116" s="75"/>
    </row>
    <row r="117" spans="6:6">
      <c r="F117" s="75"/>
    </row>
    <row r="118" spans="6:6">
      <c r="F118" s="75"/>
    </row>
    <row r="119" spans="6:6">
      <c r="F119" s="75"/>
    </row>
    <row r="120" spans="6:6">
      <c r="F120" s="75"/>
    </row>
    <row r="121" spans="6:6">
      <c r="F121" s="75"/>
    </row>
    <row r="122" spans="6:6">
      <c r="F122" s="75"/>
    </row>
    <row r="123" spans="6:6">
      <c r="F123" s="75"/>
    </row>
    <row r="124" spans="6:6">
      <c r="F124" s="75"/>
    </row>
    <row r="125" spans="6:6">
      <c r="F125" s="75"/>
    </row>
    <row r="126" spans="6:6">
      <c r="F126" s="75"/>
    </row>
    <row r="127" spans="6:6">
      <c r="F127" s="75"/>
    </row>
    <row r="128" spans="6:6">
      <c r="F128" s="75"/>
    </row>
    <row r="129" spans="6:6">
      <c r="F129" s="75"/>
    </row>
    <row r="130" spans="6:6">
      <c r="F130" s="75"/>
    </row>
    <row r="131" spans="6:6">
      <c r="F131" s="75"/>
    </row>
    <row r="132" spans="6:6">
      <c r="F132" s="75"/>
    </row>
    <row r="133" spans="6:6">
      <c r="F133" s="75"/>
    </row>
    <row r="134" spans="6:6">
      <c r="F134" s="75"/>
    </row>
    <row r="135" spans="6:6">
      <c r="F135" s="75"/>
    </row>
    <row r="136" spans="6:6">
      <c r="F136" s="75"/>
    </row>
    <row r="137" spans="6:6">
      <c r="F137" s="75"/>
    </row>
    <row r="138" spans="6:6">
      <c r="F138" s="75"/>
    </row>
    <row r="139" spans="6:6">
      <c r="F139" s="75"/>
    </row>
    <row r="140" spans="6:6">
      <c r="F140" s="75"/>
    </row>
    <row r="141" spans="6:6">
      <c r="F141" s="75"/>
    </row>
    <row r="142" spans="6:6">
      <c r="F142" s="75"/>
    </row>
    <row r="143" spans="6:6">
      <c r="F143" s="75"/>
    </row>
    <row r="144" spans="6:6">
      <c r="F144" s="75"/>
    </row>
    <row r="145" spans="6:6">
      <c r="F145" s="75"/>
    </row>
    <row r="146" spans="6:6">
      <c r="F146" s="75"/>
    </row>
    <row r="147" spans="6:6">
      <c r="F147" s="75"/>
    </row>
    <row r="148" spans="6:6">
      <c r="F148" s="75"/>
    </row>
    <row r="149" spans="6:6">
      <c r="F149" s="75"/>
    </row>
    <row r="150" spans="6:6">
      <c r="F150" s="75"/>
    </row>
    <row r="151" spans="6:6">
      <c r="F151" s="75"/>
    </row>
    <row r="152" spans="6:6">
      <c r="F152" s="75"/>
    </row>
    <row r="153" spans="6:6">
      <c r="F153" s="75"/>
    </row>
    <row r="154" spans="6:6">
      <c r="F154" s="75"/>
    </row>
    <row r="155" spans="6:6">
      <c r="F155" s="75"/>
    </row>
  </sheetData>
  <mergeCells count="34">
    <mergeCell ref="C52:E52"/>
    <mergeCell ref="A12:F12"/>
    <mergeCell ref="B15:E15"/>
    <mergeCell ref="A16:A62"/>
    <mergeCell ref="C16:E16"/>
    <mergeCell ref="B17:B48"/>
    <mergeCell ref="D17:E17"/>
    <mergeCell ref="C18:C46"/>
    <mergeCell ref="D29:D30"/>
    <mergeCell ref="D33:D35"/>
    <mergeCell ref="D37:D38"/>
    <mergeCell ref="D40:D41"/>
    <mergeCell ref="D47:E47"/>
    <mergeCell ref="C49:E49"/>
    <mergeCell ref="B50:B51"/>
    <mergeCell ref="D50:E50"/>
    <mergeCell ref="B53:B59"/>
    <mergeCell ref="D53:E53"/>
    <mergeCell ref="C54:C59"/>
    <mergeCell ref="C60:E60"/>
    <mergeCell ref="B61:B62"/>
    <mergeCell ref="D61:E61"/>
    <mergeCell ref="D73:E73"/>
    <mergeCell ref="A75:E75"/>
    <mergeCell ref="B63:E63"/>
    <mergeCell ref="A64:A74"/>
    <mergeCell ref="C64:E64"/>
    <mergeCell ref="B65:B71"/>
    <mergeCell ref="D65:E65"/>
    <mergeCell ref="C66:C67"/>
    <mergeCell ref="D68:E68"/>
    <mergeCell ref="D70:E70"/>
    <mergeCell ref="C72:E72"/>
    <mergeCell ref="B73:B74"/>
  </mergeCells>
  <pageMargins left="0.19685039370078741" right="0.19685039370078741" top="0.39370078740157483" bottom="0.19685039370078741" header="0.15748031496062992" footer="0.19685039370078741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P433</vt:lpstr>
      <vt:lpstr>P361</vt:lpstr>
      <vt:lpstr>P288</vt:lpstr>
      <vt:lpstr>P247</vt:lpstr>
      <vt:lpstr>P212</vt:lpstr>
      <vt:lpstr>P197</vt:lpstr>
      <vt:lpstr>P 132</vt:lpstr>
      <vt:lpstr>P 131</vt:lpstr>
      <vt:lpstr>P 130</vt:lpstr>
      <vt:lpstr>P109</vt:lpstr>
      <vt:lpstr>P 96</vt:lpstr>
      <vt:lpstr>P87</vt:lpstr>
      <vt:lpstr>'P 130'!Obszar_wydruku</vt:lpstr>
      <vt:lpstr>'P 131'!Obszar_wydruku</vt:lpstr>
      <vt:lpstr>'P 132'!Obszar_wydruku</vt:lpstr>
      <vt:lpstr>'P 96'!Obszar_wydruku</vt:lpstr>
      <vt:lpstr>'P109'!Obszar_wydruku</vt:lpstr>
      <vt:lpstr>'P197'!Obszar_wydruku</vt:lpstr>
      <vt:lpstr>'P212'!Obszar_wydruku</vt:lpstr>
      <vt:lpstr>'P247'!Obszar_wydruku</vt:lpstr>
      <vt:lpstr>'P288'!Obszar_wydruku</vt:lpstr>
      <vt:lpstr>'P361'!Obszar_wydruku</vt:lpstr>
      <vt:lpstr>'P433'!Obszar_wydruku</vt:lpstr>
      <vt:lpstr>'P87'!Obszar_wydruku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ikonopczynska</dc:creator>
  <cp:lastModifiedBy>user</cp:lastModifiedBy>
  <dcterms:created xsi:type="dcterms:W3CDTF">2018-12-21T12:37:18Z</dcterms:created>
  <dcterms:modified xsi:type="dcterms:W3CDTF">2018-12-24T10:39:26Z</dcterms:modified>
</cp:coreProperties>
</file>