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0995" activeTab="0"/>
  </bookViews>
  <sheets>
    <sheet name="G 56" sheetId="11" r:id="rId1"/>
    <sheet name="G 55" sheetId="10" r:id="rId2"/>
  </sheets>
  <definedNames>
    <definedName name="_xlnm.Print_Area" localSheetId="0">'G 56'!$A$1:$F$106</definedName>
  </definedNames>
  <calcPr calcId="152511"/>
</workbook>
</file>

<file path=xl/sharedStrings.xml><?xml version="1.0" encoding="utf-8"?>
<sst xmlns="http://schemas.openxmlformats.org/spreadsheetml/2006/main" count="312" uniqueCount="144">
  <si>
    <t xml:space="preserve">              Warszawa, dnia </t>
  </si>
  <si>
    <t xml:space="preserve">                                                                                 Dzielnicowe Biuro Finansów Oświaty</t>
  </si>
  <si>
    <t xml:space="preserve">                                                                                 Żoliborz m. st. Warszawy</t>
  </si>
  <si>
    <t xml:space="preserve">                                                                                 ul. A. Felińskiego 15 </t>
  </si>
  <si>
    <t xml:space="preserve">                                                                                 01- 513 Warszawa  </t>
  </si>
  <si>
    <t>Razem</t>
  </si>
  <si>
    <t>Dyrektor Szkoły informuje, iż plan finansowy na 2017 rok jest następujący:</t>
  </si>
  <si>
    <t>Składki na ubezpieczenia społeczne</t>
  </si>
  <si>
    <t>Dział</t>
  </si>
  <si>
    <t>Rozdział</t>
  </si>
  <si>
    <t>Zadanie</t>
  </si>
  <si>
    <t>§</t>
  </si>
  <si>
    <t>Treść</t>
  </si>
  <si>
    <t>Plan na 2017 rok</t>
  </si>
  <si>
    <t>Składki na Fundusz Pracy</t>
  </si>
  <si>
    <t>Oświata i wychowanie</t>
  </si>
  <si>
    <t xml:space="preserve">Wynagrodzenia bezosobowe </t>
  </si>
  <si>
    <t xml:space="preserve">Zakup materiałów i wyposażenia </t>
  </si>
  <si>
    <t xml:space="preserve">Zakup pomocy naukowych i dydaktycznych </t>
  </si>
  <si>
    <t>Nagrody i wydatki osobowe nie zaliczone do wynagrodzeń</t>
  </si>
  <si>
    <t>Zakup usług pozostałych</t>
  </si>
  <si>
    <t>Odzież ochronna</t>
  </si>
  <si>
    <t>Podróże służbowe zagraniczne</t>
  </si>
  <si>
    <t>Wynagrodzenia osobowe pracowników</t>
  </si>
  <si>
    <t>Różne opłaty i składki</t>
  </si>
  <si>
    <t>Dodatkowe wynagrodzenie roczne</t>
  </si>
  <si>
    <t>Składki na ubezpieczenie społeczne</t>
  </si>
  <si>
    <t>Wpłaty PFRON</t>
  </si>
  <si>
    <t>Zakup leków i materiałów medycznych</t>
  </si>
  <si>
    <t>Zakup pomocy naukowych i dydaktycznych (podręczniki) *</t>
  </si>
  <si>
    <r>
      <t xml:space="preserve">Zakup energii </t>
    </r>
    <r>
      <rPr>
        <b/>
        <sz val="8"/>
        <rFont val="Times New Roman"/>
        <family val="1"/>
      </rPr>
      <t>(WPF - realizowane)</t>
    </r>
  </si>
  <si>
    <t>Zakup usług zdrowotnych</t>
  </si>
  <si>
    <t xml:space="preserve">Zakup usług pozostałych </t>
  </si>
  <si>
    <r>
      <t xml:space="preserve">Odprowadzanie ścieków </t>
    </r>
    <r>
      <rPr>
        <b/>
        <sz val="8"/>
        <rFont val="Times New Roman"/>
        <family val="1"/>
      </rPr>
      <t>(WPF - realizowane)</t>
    </r>
  </si>
  <si>
    <t xml:space="preserve">Opłaty z tytułu usług telekomunikacyjnych </t>
  </si>
  <si>
    <t>Podróże służbowe krajowe</t>
  </si>
  <si>
    <t>Odpisy na ZFŚS</t>
  </si>
  <si>
    <t>Opłaty na rzecz budżetów jednostek samorządu terytorialnego</t>
  </si>
  <si>
    <t>B/V/1/27</t>
  </si>
  <si>
    <t>Remonty w przedszkolach, szkołach i placówkach oświatowych</t>
  </si>
  <si>
    <t xml:space="preserve">Zakup usług remontowych </t>
  </si>
  <si>
    <t>B/V/1/28</t>
  </si>
  <si>
    <t>Zajęcia dla uczniów na basenach i w halach sportowych</t>
  </si>
  <si>
    <t>Zakup materiałów i wyposażenia</t>
  </si>
  <si>
    <t>Zakup pomocy naukowych i dydaktycznych</t>
  </si>
  <si>
    <t>Dokształcanie i doskonalenie nauczycieli</t>
  </si>
  <si>
    <t>B/V/2/3</t>
  </si>
  <si>
    <t>Szkolenia pracowników niebedących członkami korpusu służby cywilnej</t>
  </si>
  <si>
    <t>Stołówki szkolne i przedszkolne</t>
  </si>
  <si>
    <t>B/V/1/30</t>
  </si>
  <si>
    <t>Prowadzenie stołówek szkolnych</t>
  </si>
  <si>
    <t>Odpisy na Zakładowy Fundusz Świadczeń Socjalnych</t>
  </si>
  <si>
    <t>B/V/1/34/1</t>
  </si>
  <si>
    <t>Realizacja zadań wymagających stosowania specjalnej organizacji nauki i metod pracy przez placówki publiczne</t>
  </si>
  <si>
    <t>Pozostała działalność</t>
  </si>
  <si>
    <t>B/V/2/4</t>
  </si>
  <si>
    <t>Fundusz socjalny dla emerytowanych pracowników oświaty</t>
  </si>
  <si>
    <t>Odpisy na ZFŚS - emeryci nauczyciele</t>
  </si>
  <si>
    <t>B/V/2/6</t>
  </si>
  <si>
    <t>Organizacja olimpiad, konkursów i uroczystości szkolnych oraz realizacja programów o charakterze innowacyjnym</t>
  </si>
  <si>
    <t xml:space="preserve">Składki na ubezpieczenie społeczne </t>
  </si>
  <si>
    <t xml:space="preserve">Składki na Fundusz Pracy </t>
  </si>
  <si>
    <t>Edukacyjna opieka wychowawcza</t>
  </si>
  <si>
    <t>Kolonie i obozy oraz inne formy wypoczynku dzieci i młodzieży szkolnej, a także szkolenie młodzieży</t>
  </si>
  <si>
    <t>B/V/2/7</t>
  </si>
  <si>
    <t>Wypoczynek dzieci i młodzieży szkolnej</t>
  </si>
  <si>
    <t>Zakup środków żywności</t>
  </si>
  <si>
    <t>Pomoc materialna dla uczniów o charakterze socjalnym</t>
  </si>
  <si>
    <t>B/V/2/8/2</t>
  </si>
  <si>
    <t>Stypendia socjalne</t>
  </si>
  <si>
    <t>Stypendia oraz inne formy pomocy dla uczniów (sojalne, dożywianie oraz pomoc materialna dla uczniów)</t>
  </si>
  <si>
    <t xml:space="preserve">Inne formy pomocy dla uczniów </t>
  </si>
  <si>
    <t>B/V/2/8/3</t>
  </si>
  <si>
    <t>Dożywianie uczniów</t>
  </si>
  <si>
    <t>Inne formy pomocy dla uczniów (dożywianie uczniów najuboższych)</t>
  </si>
  <si>
    <t>B/V/2/8/6</t>
  </si>
  <si>
    <t>Wyprawka szkolna</t>
  </si>
  <si>
    <t>Inne formy pomocy dla uczniów (wyprawki)</t>
  </si>
  <si>
    <t>Pomoc materialna dla uczniów o charakterze motywacyjnym</t>
  </si>
  <si>
    <t>B/V/2/8/1</t>
  </si>
  <si>
    <t>Stypendia za wyniki w nauce</t>
  </si>
  <si>
    <t>Stypendia oraz inne formy pomocy dla uczniów (za wyniki w nauce)</t>
  </si>
  <si>
    <t>PLAN WYDATKÓW OGÓŁEM</t>
  </si>
  <si>
    <t>§ 4300</t>
  </si>
  <si>
    <t>§ 4240</t>
  </si>
  <si>
    <t>I transza</t>
  </si>
  <si>
    <t>Szkolenie pracowników niebędących członkami korpusu służby cywilnej</t>
  </si>
  <si>
    <t>Zakup pomocy naukowych i dydaktycznych * (podręczniki)</t>
  </si>
  <si>
    <t xml:space="preserve">Zakup energii </t>
  </si>
  <si>
    <t>Realizacja zadań wymagających stosowania specjalnej organizacji nauki i metod pracy dla dzieci i młodzieży w szkołach podstawowych, liceach ogólnokształcących, liceach profilowanych i szkołach zawodowych oraz szkołąch artystycznych</t>
  </si>
  <si>
    <t>Pomoc materialna dla uczniów</t>
  </si>
  <si>
    <r>
      <t xml:space="preserve">Opłaty z tytułu usług telekomunikacyjnych  </t>
    </r>
    <r>
      <rPr>
        <b/>
        <sz val="8"/>
        <rFont val="Times New Roman"/>
        <family val="1"/>
      </rPr>
      <t>(WPF - realizowane)</t>
    </r>
  </si>
  <si>
    <t xml:space="preserve">Opłaty z tytułu usług telekomunikacyjnych  </t>
  </si>
  <si>
    <t xml:space="preserve">    § 4300     </t>
  </si>
  <si>
    <t>Ul. Filarecka 2</t>
  </si>
  <si>
    <t>01-582 Warszawa</t>
  </si>
  <si>
    <t xml:space="preserve">Odprowadzanie ścieków </t>
  </si>
  <si>
    <t>B/V/1/6/1</t>
  </si>
  <si>
    <t>Prowadzenie publicznych gimnazjów</t>
  </si>
  <si>
    <t>* rozdział 80195 - " Żoliborska wachta"</t>
  </si>
  <si>
    <t>Al. Wojska Polskiego 1A</t>
  </si>
  <si>
    <t>01-524 Warszawa</t>
  </si>
  <si>
    <t>Zakup pomocy naukowych i dydaktycznych (podręczniki)*</t>
  </si>
  <si>
    <t>Gimnazja</t>
  </si>
  <si>
    <t>Fundusz zdrowotny</t>
  </si>
  <si>
    <r>
      <t xml:space="preserve">Zakup energii </t>
    </r>
    <r>
      <rPr>
        <b/>
        <sz val="8"/>
        <rFont val="Times New Roman"/>
        <family val="1"/>
      </rPr>
      <t xml:space="preserve"> </t>
    </r>
  </si>
  <si>
    <r>
      <t xml:space="preserve">Zakup energii </t>
    </r>
    <r>
      <rPr>
        <b/>
        <sz val="8"/>
        <rFont val="Times New Roman"/>
        <family val="1"/>
      </rPr>
      <t xml:space="preserve">(WPF - planowane) </t>
    </r>
  </si>
  <si>
    <r>
      <t xml:space="preserve">Zakup energii </t>
    </r>
    <r>
      <rPr>
        <b/>
        <sz val="8"/>
        <rFont val="Times New Roman"/>
        <family val="1"/>
      </rPr>
      <t xml:space="preserve">(WPF - realizowane) </t>
    </r>
  </si>
  <si>
    <r>
      <t xml:space="preserve">Odprowadzanie ścieków </t>
    </r>
    <r>
      <rPr>
        <b/>
        <sz val="8"/>
        <rFont val="Times New Roman"/>
        <family val="1"/>
      </rPr>
      <t>(WPF - planowane)</t>
    </r>
  </si>
  <si>
    <r>
      <t xml:space="preserve">Opłaty z tytułu usług telekomunikacyjnych </t>
    </r>
    <r>
      <rPr>
        <b/>
        <sz val="8"/>
        <rFont val="Times New Roman"/>
        <family val="1"/>
      </rPr>
      <t>(WPF - planowane)</t>
    </r>
    <r>
      <rPr>
        <sz val="8"/>
        <rFont val="Times New Roman"/>
        <family val="1"/>
      </rPr>
      <t xml:space="preserve"> </t>
    </r>
  </si>
  <si>
    <r>
      <t xml:space="preserve">Opłaty z tytułu usług telekomunikacyjnych </t>
    </r>
    <r>
      <rPr>
        <b/>
        <sz val="8"/>
        <rFont val="Times New Roman"/>
        <family val="1"/>
      </rPr>
      <t>(WPF - realizowane)</t>
    </r>
    <r>
      <rPr>
        <sz val="8"/>
        <rFont val="Times New Roman"/>
        <family val="1"/>
      </rPr>
      <t xml:space="preserve"> </t>
    </r>
  </si>
  <si>
    <t>Realizacja zadań wymagających stosowania specjalnej organizacji naukii metod pracy dla dzieci 
w szkolach podstawowych, gimnazjach, liceach ogólnokształcących, liceach profilowanych 
i szkołach zawodowych oraz szkołach artystycznych</t>
  </si>
  <si>
    <t>Wynagrodzenie osobowe pracowników</t>
  </si>
  <si>
    <t>Nagrody konkursowe</t>
  </si>
  <si>
    <t>* Rozdział 80195 (zadanie B/V/2/6) Kształtowanie przestrzeni</t>
  </si>
  <si>
    <t>§ 4110</t>
  </si>
  <si>
    <t>§ 4120</t>
  </si>
  <si>
    <t>§ 4170</t>
  </si>
  <si>
    <t>§ 4190</t>
  </si>
  <si>
    <t>Razem:</t>
  </si>
  <si>
    <t xml:space="preserve">I transza </t>
  </si>
  <si>
    <t xml:space="preserve">Podręczniki lub materiały edukacyjne dla uczniów - 247,52 zł na ucznia                                                </t>
  </si>
  <si>
    <t>Materiały ćwiczeniowe dla uczniów - 24,75 zł na ucznia</t>
  </si>
  <si>
    <t>II klasa</t>
  </si>
  <si>
    <t>Inne formy pomocy dla uczniów (dożywianie uczniów najuboższych) stołówki szkolne i przedszkolne</t>
  </si>
  <si>
    <t>Gimnazjum nr 55</t>
  </si>
  <si>
    <r>
      <t xml:space="preserve">Zakup energii </t>
    </r>
    <r>
      <rPr>
        <b/>
        <sz val="8"/>
        <rFont val="Times New Roman"/>
        <family val="1"/>
      </rPr>
      <t>(WPF - planowane)</t>
    </r>
    <r>
      <rPr>
        <sz val="8"/>
        <rFont val="Times New Roman"/>
        <family val="1"/>
      </rPr>
      <t xml:space="preserve"> </t>
    </r>
  </si>
  <si>
    <r>
      <t xml:space="preserve">Zakup energii </t>
    </r>
    <r>
      <rPr>
        <b/>
        <sz val="8"/>
        <rFont val="Times New Roman"/>
        <family val="1"/>
      </rPr>
      <t>(WPF - realizowane)</t>
    </r>
    <r>
      <rPr>
        <sz val="8"/>
        <rFont val="Times New Roman"/>
        <family val="1"/>
      </rPr>
      <t xml:space="preserve"> </t>
    </r>
  </si>
  <si>
    <t>Organizacja olimpiad, konkursów i uroczystości szkolnych oraz realizacja programów 
o charakterze innowacyjnym</t>
  </si>
  <si>
    <t xml:space="preserve">Zakup usług pozostałych  </t>
  </si>
  <si>
    <t xml:space="preserve">* Rozdział 80110 </t>
  </si>
  <si>
    <t xml:space="preserve">I klasa </t>
  </si>
  <si>
    <t xml:space="preserve">II transza </t>
  </si>
  <si>
    <t>III transza</t>
  </si>
  <si>
    <t>I klasa</t>
  </si>
  <si>
    <t>Uczniowie niepełnosprawni intelektualnie w stopniu lekkim</t>
  </si>
  <si>
    <t xml:space="preserve">* Rozdział 80150 </t>
  </si>
  <si>
    <t>Uczniowie z autyzmem, w tym z aspergerem</t>
  </si>
  <si>
    <t>Uczniowie niepełnosprawni niewymienieni w art. 22ae ust. 5a ustawy (niepełnosprawni ruchowo, w tym z afazją) - WNIOSEK OGÓLNY</t>
  </si>
  <si>
    <t>SZCZEGÓŁOWE ROZLICZENIE W ZAŁĄCZENIU</t>
  </si>
  <si>
    <t>Gimnazjum nr 56</t>
  </si>
  <si>
    <r>
      <t xml:space="preserve">Zakup energii </t>
    </r>
    <r>
      <rPr>
        <b/>
        <sz val="8"/>
        <rFont val="Times New Roman"/>
        <family val="1"/>
      </rPr>
      <t>(WPF - planwane)</t>
    </r>
  </si>
  <si>
    <r>
      <t xml:space="preserve">Opłaty z tytułu usług telekomunikacyjnych  </t>
    </r>
    <r>
      <rPr>
        <b/>
        <sz val="8"/>
        <rFont val="Times New Roman"/>
        <family val="1"/>
      </rPr>
      <t>(WPF - planowany)</t>
    </r>
  </si>
  <si>
    <t xml:space="preserve">Zakup usług pozostałych*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</si>
</sst>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\ _z_ł_-;\-* #,##0\ _z_ł_-;_-* &quot;-&quot;\ _z_ł_-;_-@_-"/>
    <numFmt numFmtId="43" formatCode="_-* #,##0.00\ _z_ł_-;\-* #,##0.00\ _z_ł_-;_-* &quot;-&quot;??\ _z_ł_-;_-@_-"/>
    <numFmt numFmtId="164" formatCode="[$-415]d\ mmmm\ yyyy;@"/>
    <numFmt numFmtId="165" formatCode="[$-F800]dddd\,\ mmmm\ dd\,\ yyyy"/>
    <numFmt numFmtId="166" formatCode="#,##0_ ;[Red]\-#,##0\ "/>
    <numFmt numFmtId="167" formatCode="#,##0.00_ ;[Red]\-#,##0.00\ "/>
  </numFmts>
  <fonts count="23">
    <font>
      <sz val="11"/>
      <color theme="1"/>
      <name val="Czcionka tekstu podstawowego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Czcionka tekstu podstawowego"/>
      <family val="2"/>
    </font>
    <font>
      <sz val="9"/>
      <color theme="1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b/>
      <sz val="9"/>
      <name val="Times New Roman"/>
      <family val="1"/>
    </font>
    <font>
      <b/>
      <sz val="8"/>
      <color theme="1"/>
      <name val="Czcionka tekstu podstawowego"/>
      <family val="2"/>
    </font>
    <font>
      <sz val="8"/>
      <name val="Arial"/>
      <family val="2"/>
    </font>
    <font>
      <sz val="11"/>
      <name val="Czcionka tekstu podstawowego"/>
      <family val="2"/>
    </font>
    <font>
      <b/>
      <sz val="11"/>
      <color rgb="FFFF00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left"/>
    </xf>
    <xf numFmtId="0" fontId="6" fillId="0" borderId="0" xfId="0" applyFont="1"/>
    <xf numFmtId="165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indent="3"/>
    </xf>
    <xf numFmtId="0" fontId="5" fillId="0" borderId="0" xfId="0" applyFont="1" applyAlignment="1">
      <alignment horizontal="left" indent="3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9" fillId="0" borderId="2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/>
    </xf>
    <xf numFmtId="0" fontId="11" fillId="0" borderId="0" xfId="0" applyFont="1"/>
    <xf numFmtId="0" fontId="10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41" fontId="7" fillId="0" borderId="2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41" fontId="6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2" fillId="0" borderId="0" xfId="0" applyFont="1"/>
    <xf numFmtId="0" fontId="7" fillId="0" borderId="10" xfId="0" applyFont="1" applyBorder="1" applyAlignment="1">
      <alignment horizontal="center" vertical="center"/>
    </xf>
    <xf numFmtId="41" fontId="9" fillId="0" borderId="2" xfId="0" applyNumberFormat="1" applyFont="1" applyBorder="1" applyAlignment="1">
      <alignment horizontal="right" vertical="center"/>
    </xf>
    <xf numFmtId="167" fontId="0" fillId="0" borderId="0" xfId="0" applyNumberFormat="1"/>
    <xf numFmtId="0" fontId="9" fillId="0" borderId="0" xfId="0" applyFont="1" applyBorder="1" applyAlignment="1">
      <alignment/>
    </xf>
    <xf numFmtId="41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/>
    <xf numFmtId="0" fontId="9" fillId="0" borderId="0" xfId="0" applyFont="1" applyBorder="1" applyAlignment="1">
      <alignment horizontal="center"/>
    </xf>
    <xf numFmtId="41" fontId="8" fillId="0" borderId="0" xfId="0" applyNumberFormat="1" applyFont="1" applyBorder="1" applyAlignment="1">
      <alignment/>
    </xf>
    <xf numFmtId="41" fontId="10" fillId="0" borderId="2" xfId="0" applyNumberFormat="1" applyFont="1" applyBorder="1" applyAlignment="1">
      <alignment vertical="center"/>
    </xf>
    <xf numFmtId="41" fontId="10" fillId="0" borderId="2" xfId="0" applyNumberFormat="1" applyFont="1" applyBorder="1" applyAlignment="1">
      <alignment wrapText="1"/>
    </xf>
    <xf numFmtId="41" fontId="7" fillId="0" borderId="2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1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41" fontId="8" fillId="0" borderId="2" xfId="0" applyNumberFormat="1" applyFont="1" applyBorder="1" applyAlignment="1">
      <alignment vertical="center" wrapText="1"/>
    </xf>
    <xf numFmtId="41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7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14" fontId="15" fillId="0" borderId="0" xfId="0" applyNumberFormat="1" applyFont="1"/>
    <xf numFmtId="0" fontId="6" fillId="0" borderId="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41" fontId="9" fillId="0" borderId="2" xfId="0" applyNumberFormat="1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13" fillId="0" borderId="2" xfId="0" applyFont="1" applyBorder="1"/>
    <xf numFmtId="41" fontId="13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166" fontId="6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66" fontId="17" fillId="0" borderId="0" xfId="0" applyNumberFormat="1" applyFont="1" applyAlignment="1">
      <alignment/>
    </xf>
    <xf numFmtId="0" fontId="10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10" fillId="0" borderId="8" xfId="0" applyFont="1" applyBorder="1" applyAlignment="1">
      <alignment horizontal="center" vertical="center" wrapText="1"/>
    </xf>
    <xf numFmtId="41" fontId="16" fillId="0" borderId="2" xfId="0" applyNumberFormat="1" applyFont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43" fontId="18" fillId="0" borderId="0" xfId="20" applyNumberFormat="1" applyFont="1" applyAlignment="1">
      <alignment horizontal="right" vertical="center"/>
    </xf>
    <xf numFmtId="0" fontId="0" fillId="0" borderId="0" xfId="0" applyAlignment="1">
      <alignment vertical="center" wrapText="1"/>
    </xf>
    <xf numFmtId="43" fontId="8" fillId="0" borderId="0" xfId="20" applyNumberFormat="1" applyFont="1" applyAlignment="1">
      <alignment horizontal="right" vertical="center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66" fontId="10" fillId="0" borderId="0" xfId="0" applyNumberFormat="1" applyFont="1" applyAlignment="1">
      <alignment horizontal="left" vertical="center"/>
    </xf>
    <xf numFmtId="167" fontId="12" fillId="0" borderId="12" xfId="0" applyNumberFormat="1" applyFont="1" applyBorder="1"/>
    <xf numFmtId="167" fontId="12" fillId="0" borderId="0" xfId="0" applyNumberFormat="1" applyFont="1" applyBorder="1"/>
    <xf numFmtId="0" fontId="12" fillId="0" borderId="0" xfId="0" applyNumberFormat="1" applyFont="1" applyAlignment="1">
      <alignment horizontal="left" vertical="center" wrapText="1"/>
    </xf>
    <xf numFmtId="167" fontId="10" fillId="0" borderId="0" xfId="0" applyNumberFormat="1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/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/>
    <xf numFmtId="41" fontId="8" fillId="0" borderId="2" xfId="0" applyNumberFormat="1" applyFont="1" applyBorder="1" applyAlignment="1">
      <alignment horizontal="right" vertical="center"/>
    </xf>
    <xf numFmtId="41" fontId="9" fillId="0" borderId="2" xfId="0" applyNumberFormat="1" applyFont="1" applyBorder="1"/>
    <xf numFmtId="0" fontId="12" fillId="0" borderId="3" xfId="0" applyFont="1" applyBorder="1"/>
    <xf numFmtId="0" fontId="0" fillId="0" borderId="3" xfId="0" applyBorder="1"/>
    <xf numFmtId="0" fontId="7" fillId="0" borderId="1" xfId="0" applyFont="1" applyBorder="1" applyAlignment="1">
      <alignment horizontal="center" vertical="center" wrapText="1"/>
    </xf>
    <xf numFmtId="0" fontId="0" fillId="0" borderId="9" xfId="0" applyBorder="1"/>
    <xf numFmtId="0" fontId="10" fillId="0" borderId="0" xfId="0" applyFont="1"/>
    <xf numFmtId="41" fontId="11" fillId="0" borderId="0" xfId="0" applyNumberFormat="1" applyFont="1"/>
    <xf numFmtId="41" fontId="13" fillId="0" borderId="2" xfId="0" applyNumberFormat="1" applyFont="1" applyBorder="1"/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41" fontId="16" fillId="0" borderId="2" xfId="0" applyNumberFormat="1" applyFont="1" applyBorder="1" applyAlignment="1">
      <alignment vertical="center"/>
    </xf>
    <xf numFmtId="41" fontId="11" fillId="0" borderId="0" xfId="0" applyNumberFormat="1" applyFont="1" applyBorder="1"/>
    <xf numFmtId="41" fontId="16" fillId="0" borderId="2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5" fillId="0" borderId="4" xfId="0" applyFont="1" applyBorder="1"/>
    <xf numFmtId="0" fontId="10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0" borderId="13" xfId="0" applyFont="1" applyBorder="1"/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6" fillId="0" borderId="5" xfId="0" applyFont="1" applyBorder="1"/>
    <xf numFmtId="0" fontId="6" fillId="0" borderId="6" xfId="0" applyFont="1" applyBorder="1"/>
    <xf numFmtId="0" fontId="6" fillId="0" borderId="1" xfId="0" applyFont="1" applyBorder="1"/>
    <xf numFmtId="0" fontId="6" fillId="0" borderId="10" xfId="0" applyFont="1" applyBorder="1"/>
    <xf numFmtId="0" fontId="6" fillId="0" borderId="9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9" fillId="0" borderId="0" xfId="0" applyNumberFormat="1" applyFont="1"/>
    <xf numFmtId="0" fontId="20" fillId="0" borderId="0" xfId="0" applyFont="1"/>
    <xf numFmtId="0" fontId="12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7" fontId="14" fillId="0" borderId="0" xfId="0" applyNumberFormat="1" applyFont="1" applyBorder="1"/>
    <xf numFmtId="0" fontId="0" fillId="0" borderId="0" xfId="0" applyAlignment="1">
      <alignment horizontal="left" vertical="center"/>
    </xf>
    <xf numFmtId="0" fontId="19" fillId="0" borderId="0" xfId="0" applyFont="1" applyAlignment="1">
      <alignment vertical="center" wrapText="1"/>
    </xf>
    <xf numFmtId="41" fontId="9" fillId="0" borderId="12" xfId="0" applyNumberFormat="1" applyFont="1" applyBorder="1" applyAlignment="1">
      <alignment/>
    </xf>
    <xf numFmtId="0" fontId="21" fillId="0" borderId="0" xfId="0" applyFont="1"/>
    <xf numFmtId="0" fontId="8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0" borderId="2" xfId="0" applyFont="1" applyBorder="1" applyAlignment="1">
      <alignment vertical="center"/>
    </xf>
    <xf numFmtId="0" fontId="10" fillId="0" borderId="11" xfId="0" applyFont="1" applyBorder="1" applyAlignment="1">
      <alignment horizontal="left" vertical="center"/>
    </xf>
    <xf numFmtId="41" fontId="10" fillId="0" borderId="8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vertical="center"/>
    </xf>
    <xf numFmtId="0" fontId="14" fillId="0" borderId="0" xfId="0" applyFont="1" applyBorder="1" applyAlignment="1">
      <alignment/>
    </xf>
    <xf numFmtId="166" fontId="7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/>
    </xf>
    <xf numFmtId="166" fontId="0" fillId="0" borderId="0" xfId="0" applyNumberFormat="1"/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10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Fill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10" fillId="0" borderId="14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Dziesiętny" xfId="20"/>
    <cellStyle name="Normalny 2" xfId="21"/>
    <cellStyle name="Normalny 2 2" xfId="22"/>
    <cellStyle name="Dziesiętny 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workbookViewId="0" topLeftCell="A70">
      <selection activeCell="A1" sqref="A1:F102"/>
    </sheetView>
  </sheetViews>
  <sheetFormatPr defaultColWidth="8.796875" defaultRowHeight="14.25"/>
  <cols>
    <col min="1" max="2" width="7.3984375" style="0" customWidth="1"/>
    <col min="3" max="3" width="7.69921875" style="0" customWidth="1"/>
    <col min="4" max="4" width="6.59765625" style="0" customWidth="1"/>
    <col min="5" max="5" width="50.8984375" style="0" customWidth="1"/>
    <col min="6" max="6" width="12.69921875" style="0" bestFit="1" customWidth="1"/>
    <col min="8" max="8" width="10.09765625" style="0" bestFit="1" customWidth="1"/>
  </cols>
  <sheetData>
    <row r="1" s="2" customFormat="1" ht="12.75">
      <c r="A1" s="1" t="s">
        <v>140</v>
      </c>
    </row>
    <row r="2" s="2" customFormat="1" ht="12.75">
      <c r="A2" s="3" t="s">
        <v>94</v>
      </c>
    </row>
    <row r="3" s="2" customFormat="1" ht="12.75">
      <c r="A3" s="3" t="s">
        <v>95</v>
      </c>
    </row>
    <row r="4" spans="5:8" ht="15">
      <c r="E4" s="4" t="s">
        <v>0</v>
      </c>
      <c r="F4" s="5">
        <v>43004</v>
      </c>
      <c r="G4" s="63"/>
      <c r="H4" s="63"/>
    </row>
    <row r="5" spans="5:8" ht="15">
      <c r="E5" s="4"/>
      <c r="F5" s="5"/>
      <c r="G5" s="63"/>
      <c r="H5" s="63"/>
    </row>
    <row r="6" spans="1:6" ht="14.25">
      <c r="A6" s="6"/>
      <c r="F6" s="7"/>
    </row>
    <row r="7" spans="2:6" ht="14.25">
      <c r="B7" s="8"/>
      <c r="E7" s="1" t="s">
        <v>1</v>
      </c>
      <c r="F7" s="9"/>
    </row>
    <row r="8" spans="5:6" ht="14.25">
      <c r="E8" s="1" t="s">
        <v>2</v>
      </c>
      <c r="F8" s="10"/>
    </row>
    <row r="9" spans="5:6" ht="14.25">
      <c r="E9" s="3" t="s">
        <v>3</v>
      </c>
      <c r="F9" s="10"/>
    </row>
    <row r="10" spans="5:6" ht="14.25">
      <c r="E10" s="3" t="s">
        <v>4</v>
      </c>
      <c r="F10" s="10"/>
    </row>
    <row r="12" spans="1:7" ht="19.5" customHeight="1">
      <c r="A12" s="204" t="s">
        <v>6</v>
      </c>
      <c r="B12" s="204"/>
      <c r="C12" s="204"/>
      <c r="D12" s="204"/>
      <c r="E12" s="204"/>
      <c r="F12" s="204"/>
      <c r="G12" s="93"/>
    </row>
    <row r="14" spans="1:6" ht="12.75" customHeight="1">
      <c r="A14" s="15" t="s">
        <v>8</v>
      </c>
      <c r="B14" s="15" t="s">
        <v>9</v>
      </c>
      <c r="C14" s="15" t="s">
        <v>10</v>
      </c>
      <c r="D14" s="15" t="s">
        <v>11</v>
      </c>
      <c r="E14" s="15" t="s">
        <v>12</v>
      </c>
      <c r="F14" s="15" t="s">
        <v>13</v>
      </c>
    </row>
    <row r="15" spans="1:6" s="17" customFormat="1" ht="11.1" customHeight="1">
      <c r="A15" s="16">
        <v>801</v>
      </c>
      <c r="B15" s="194" t="s">
        <v>15</v>
      </c>
      <c r="C15" s="194"/>
      <c r="D15" s="194"/>
      <c r="E15" s="195"/>
      <c r="F15" s="51">
        <f>F16+F47+F50+F62+F73</f>
        <v>1952777</v>
      </c>
    </row>
    <row r="16" spans="1:6" s="17" customFormat="1" ht="11.1" customHeight="1">
      <c r="A16" s="117"/>
      <c r="B16" s="57">
        <v>80110</v>
      </c>
      <c r="C16" s="197" t="s">
        <v>103</v>
      </c>
      <c r="D16" s="205"/>
      <c r="E16" s="206"/>
      <c r="F16" s="55">
        <f>F17+F43+F45</f>
        <v>1806718</v>
      </c>
    </row>
    <row r="17" spans="1:6" ht="11.1" customHeight="1">
      <c r="A17" s="119"/>
      <c r="B17" s="64"/>
      <c r="C17" s="65" t="s">
        <v>97</v>
      </c>
      <c r="D17" s="187" t="s">
        <v>98</v>
      </c>
      <c r="E17" s="188"/>
      <c r="F17" s="53">
        <f>SUM(F18:F42)-F19</f>
        <v>1663630</v>
      </c>
    </row>
    <row r="18" spans="1:6" ht="11.1" customHeight="1">
      <c r="A18" s="119"/>
      <c r="B18" s="66"/>
      <c r="C18" s="67"/>
      <c r="D18" s="74">
        <v>3020</v>
      </c>
      <c r="E18" s="69" t="s">
        <v>19</v>
      </c>
      <c r="F18" s="70">
        <f>F19</f>
        <v>0</v>
      </c>
    </row>
    <row r="19" spans="1:6" ht="11.1" customHeight="1">
      <c r="A19" s="119"/>
      <c r="B19" s="66"/>
      <c r="C19" s="71"/>
      <c r="D19" s="74"/>
      <c r="E19" s="72" t="s">
        <v>21</v>
      </c>
      <c r="F19" s="73">
        <f>1950-1950</f>
        <v>0</v>
      </c>
    </row>
    <row r="20" spans="1:6" ht="11.1" customHeight="1">
      <c r="A20" s="119"/>
      <c r="B20" s="66"/>
      <c r="C20" s="71"/>
      <c r="D20" s="74">
        <v>4010</v>
      </c>
      <c r="E20" s="99" t="s">
        <v>23</v>
      </c>
      <c r="F20" s="121">
        <f>1585290-521738</f>
        <v>1063552</v>
      </c>
    </row>
    <row r="21" spans="1:6" ht="11.1" customHeight="1">
      <c r="A21" s="119"/>
      <c r="B21" s="66"/>
      <c r="C21" s="71"/>
      <c r="D21" s="74">
        <v>4040</v>
      </c>
      <c r="E21" s="99" t="s">
        <v>25</v>
      </c>
      <c r="F21" s="121">
        <v>133740</v>
      </c>
    </row>
    <row r="22" spans="1:6" ht="11.1" customHeight="1">
      <c r="A22" s="119"/>
      <c r="B22" s="66"/>
      <c r="C22" s="71"/>
      <c r="D22" s="74">
        <v>4110</v>
      </c>
      <c r="E22" s="99" t="s">
        <v>26</v>
      </c>
      <c r="F22" s="121">
        <f>281114-111222</f>
        <v>169892</v>
      </c>
    </row>
    <row r="23" spans="1:6" ht="11.1" customHeight="1">
      <c r="A23" s="119"/>
      <c r="B23" s="66"/>
      <c r="C23" s="71"/>
      <c r="D23" s="74">
        <v>4120</v>
      </c>
      <c r="E23" s="99" t="s">
        <v>14</v>
      </c>
      <c r="F23" s="121">
        <f>40753-23760</f>
        <v>16993</v>
      </c>
    </row>
    <row r="24" spans="1:6" ht="11.1" customHeight="1">
      <c r="A24" s="119"/>
      <c r="B24" s="66"/>
      <c r="C24" s="71"/>
      <c r="D24" s="74">
        <v>4140</v>
      </c>
      <c r="E24" s="99" t="s">
        <v>27</v>
      </c>
      <c r="F24" s="121">
        <f>11000-8863</f>
        <v>2137</v>
      </c>
    </row>
    <row r="25" spans="1:6" ht="11.1" customHeight="1">
      <c r="A25" s="119"/>
      <c r="B25" s="66"/>
      <c r="C25" s="71"/>
      <c r="D25" s="74">
        <v>4210</v>
      </c>
      <c r="E25" s="99" t="s">
        <v>17</v>
      </c>
      <c r="F25" s="121">
        <f>160000-28358</f>
        <v>131642</v>
      </c>
    </row>
    <row r="26" spans="1:6" ht="11.1" customHeight="1">
      <c r="A26" s="119"/>
      <c r="B26" s="66"/>
      <c r="C26" s="71"/>
      <c r="D26" s="74">
        <v>4230</v>
      </c>
      <c r="E26" s="99" t="s">
        <v>28</v>
      </c>
      <c r="F26" s="121">
        <v>0</v>
      </c>
    </row>
    <row r="27" spans="1:6" ht="11.1" customHeight="1">
      <c r="A27" s="119"/>
      <c r="B27" s="66"/>
      <c r="C27" s="71"/>
      <c r="D27" s="74">
        <v>4240</v>
      </c>
      <c r="E27" s="99" t="s">
        <v>18</v>
      </c>
      <c r="F27" s="121">
        <f>51250-48662</f>
        <v>2588</v>
      </c>
    </row>
    <row r="28" spans="1:6" ht="11.1" customHeight="1">
      <c r="A28" s="119"/>
      <c r="B28" s="66"/>
      <c r="C28" s="71"/>
      <c r="D28" s="74"/>
      <c r="E28" s="99" t="s">
        <v>87</v>
      </c>
      <c r="F28" s="121">
        <f>30816-30816</f>
        <v>0</v>
      </c>
    </row>
    <row r="29" spans="1:6" ht="11.1" customHeight="1">
      <c r="A29" s="119"/>
      <c r="B29" s="66"/>
      <c r="C29" s="71"/>
      <c r="D29" s="74">
        <v>4260</v>
      </c>
      <c r="E29" s="99" t="s">
        <v>88</v>
      </c>
      <c r="F29" s="121">
        <v>0</v>
      </c>
    </row>
    <row r="30" spans="1:6" ht="11.1" customHeight="1">
      <c r="A30" s="119"/>
      <c r="B30" s="66"/>
      <c r="C30" s="71"/>
      <c r="D30" s="74"/>
      <c r="E30" s="99" t="s">
        <v>141</v>
      </c>
      <c r="F30" s="121">
        <f>16000-16000</f>
        <v>0</v>
      </c>
    </row>
    <row r="31" spans="1:6" ht="11.1" customHeight="1">
      <c r="A31" s="119"/>
      <c r="B31" s="66"/>
      <c r="C31" s="71"/>
      <c r="D31" s="74"/>
      <c r="E31" s="99" t="s">
        <v>30</v>
      </c>
      <c r="F31" s="121">
        <f>69000+16000-26122</f>
        <v>58878</v>
      </c>
    </row>
    <row r="32" spans="1:6" ht="11.1" customHeight="1">
      <c r="A32" s="119"/>
      <c r="B32" s="66"/>
      <c r="C32" s="71"/>
      <c r="D32" s="74">
        <v>4280</v>
      </c>
      <c r="E32" s="99" t="s">
        <v>31</v>
      </c>
      <c r="F32" s="121">
        <f>2000-1244</f>
        <v>756</v>
      </c>
    </row>
    <row r="33" spans="1:7" ht="11.1" customHeight="1">
      <c r="A33" s="119"/>
      <c r="B33" s="66"/>
      <c r="C33" s="71"/>
      <c r="D33" s="74">
        <v>4300</v>
      </c>
      <c r="E33" s="99" t="s">
        <v>32</v>
      </c>
      <c r="F33" s="121">
        <v>8841</v>
      </c>
      <c r="G33" s="161"/>
    </row>
    <row r="34" spans="1:6" ht="13.5" customHeight="1">
      <c r="A34" s="119"/>
      <c r="B34" s="66"/>
      <c r="C34" s="71"/>
      <c r="D34" s="74"/>
      <c r="E34" s="75" t="s">
        <v>33</v>
      </c>
      <c r="F34" s="121">
        <v>3977</v>
      </c>
    </row>
    <row r="35" spans="1:6" ht="11.1" customHeight="1">
      <c r="A35" s="119"/>
      <c r="B35" s="66"/>
      <c r="C35" s="71"/>
      <c r="D35" s="12">
        <v>4360</v>
      </c>
      <c r="E35" s="69" t="s">
        <v>91</v>
      </c>
      <c r="F35" s="13">
        <v>2658</v>
      </c>
    </row>
    <row r="36" spans="1:6" ht="11.1" customHeight="1">
      <c r="A36" s="119"/>
      <c r="B36" s="66"/>
      <c r="C36" s="71"/>
      <c r="D36" s="12"/>
      <c r="E36" s="69" t="s">
        <v>142</v>
      </c>
      <c r="F36" s="13">
        <v>0</v>
      </c>
    </row>
    <row r="37" spans="1:6" ht="11.1" customHeight="1">
      <c r="A37" s="119"/>
      <c r="B37" s="66"/>
      <c r="C37" s="71"/>
      <c r="D37" s="12"/>
      <c r="E37" s="69" t="s">
        <v>92</v>
      </c>
      <c r="F37" s="13">
        <v>0</v>
      </c>
    </row>
    <row r="38" spans="1:6" ht="11.1" customHeight="1">
      <c r="A38" s="119"/>
      <c r="B38" s="66"/>
      <c r="C38" s="71"/>
      <c r="D38" s="74">
        <v>4410</v>
      </c>
      <c r="E38" s="99" t="s">
        <v>35</v>
      </c>
      <c r="F38" s="121">
        <f>440-440</f>
        <v>0</v>
      </c>
    </row>
    <row r="39" spans="1:6" ht="11.1" customHeight="1">
      <c r="A39" s="119"/>
      <c r="B39" s="66"/>
      <c r="C39" s="71"/>
      <c r="D39" s="74">
        <v>4430</v>
      </c>
      <c r="E39" s="99" t="s">
        <v>24</v>
      </c>
      <c r="F39" s="121">
        <v>0</v>
      </c>
    </row>
    <row r="40" spans="1:6" ht="11.1" customHeight="1">
      <c r="A40" s="119"/>
      <c r="B40" s="66"/>
      <c r="C40" s="71"/>
      <c r="D40" s="74">
        <v>4440</v>
      </c>
      <c r="E40" s="69" t="s">
        <v>36</v>
      </c>
      <c r="F40" s="121">
        <f>84875-21219</f>
        <v>63656</v>
      </c>
    </row>
    <row r="41" spans="1:6" ht="11.1" customHeight="1">
      <c r="A41" s="119"/>
      <c r="B41" s="66"/>
      <c r="C41" s="71"/>
      <c r="D41" s="26">
        <v>4520</v>
      </c>
      <c r="E41" s="25" t="s">
        <v>37</v>
      </c>
      <c r="F41" s="121">
        <f>6500-2180</f>
        <v>4320</v>
      </c>
    </row>
    <row r="42" spans="1:6" ht="11.1" customHeight="1">
      <c r="A42" s="119"/>
      <c r="B42" s="66"/>
      <c r="C42" s="71"/>
      <c r="D42" s="74">
        <v>4700</v>
      </c>
      <c r="E42" s="69" t="s">
        <v>86</v>
      </c>
      <c r="F42" s="121">
        <f>2000-2000</f>
        <v>0</v>
      </c>
    </row>
    <row r="43" spans="1:6" ht="11.1" customHeight="1">
      <c r="A43" s="119"/>
      <c r="B43" s="66"/>
      <c r="C43" s="77" t="s">
        <v>38</v>
      </c>
      <c r="D43" s="199" t="s">
        <v>39</v>
      </c>
      <c r="E43" s="198"/>
      <c r="F43" s="58">
        <f>F44</f>
        <v>143088</v>
      </c>
    </row>
    <row r="44" spans="1:6" ht="11.1" customHeight="1">
      <c r="A44" s="119"/>
      <c r="B44" s="66"/>
      <c r="C44" s="67"/>
      <c r="D44" s="78">
        <v>4270</v>
      </c>
      <c r="E44" s="79" t="s">
        <v>40</v>
      </c>
      <c r="F44" s="70">
        <f>149800-6712</f>
        <v>143088</v>
      </c>
    </row>
    <row r="45" spans="1:6" ht="11.1" customHeight="1">
      <c r="A45" s="119"/>
      <c r="B45" s="66"/>
      <c r="C45" s="77" t="s">
        <v>41</v>
      </c>
      <c r="D45" s="203" t="s">
        <v>42</v>
      </c>
      <c r="E45" s="203"/>
      <c r="F45" s="53">
        <v>0</v>
      </c>
    </row>
    <row r="46" spans="1:6" s="17" customFormat="1" ht="11.1" customHeight="1">
      <c r="A46" s="119"/>
      <c r="B46" s="82"/>
      <c r="C46" s="67"/>
      <c r="D46" s="78">
        <v>4300</v>
      </c>
      <c r="E46" s="81" t="s">
        <v>32</v>
      </c>
      <c r="F46" s="70">
        <v>0</v>
      </c>
    </row>
    <row r="47" spans="1:6" ht="11.1" customHeight="1">
      <c r="A47" s="122"/>
      <c r="B47" s="56">
        <v>80146</v>
      </c>
      <c r="C47" s="184" t="s">
        <v>45</v>
      </c>
      <c r="D47" s="185"/>
      <c r="E47" s="186"/>
      <c r="F47" s="52">
        <f>F48</f>
        <v>3640</v>
      </c>
    </row>
    <row r="48" spans="1:6" ht="11.1" customHeight="1">
      <c r="A48" s="119"/>
      <c r="B48" s="66"/>
      <c r="C48" s="65" t="s">
        <v>46</v>
      </c>
      <c r="D48" s="187" t="s">
        <v>45</v>
      </c>
      <c r="E48" s="188"/>
      <c r="F48" s="53">
        <f>SUM(F49:F49)</f>
        <v>3640</v>
      </c>
    </row>
    <row r="49" spans="1:6" s="17" customFormat="1" ht="11.1" customHeight="1">
      <c r="A49" s="119"/>
      <c r="B49" s="66"/>
      <c r="C49" s="71"/>
      <c r="D49" s="68">
        <v>4700</v>
      </c>
      <c r="E49" s="69" t="s">
        <v>47</v>
      </c>
      <c r="F49" s="70">
        <v>3640</v>
      </c>
    </row>
    <row r="50" spans="1:6" ht="11.1" customHeight="1">
      <c r="A50" s="122"/>
      <c r="B50" s="56">
        <v>80148</v>
      </c>
      <c r="C50" s="184" t="s">
        <v>48</v>
      </c>
      <c r="D50" s="185"/>
      <c r="E50" s="186"/>
      <c r="F50" s="52">
        <f>F51</f>
        <v>40430</v>
      </c>
    </row>
    <row r="51" spans="1:6" ht="11.1" customHeight="1">
      <c r="A51" s="119"/>
      <c r="B51" s="200"/>
      <c r="C51" s="65" t="s">
        <v>49</v>
      </c>
      <c r="D51" s="187" t="s">
        <v>50</v>
      </c>
      <c r="E51" s="188"/>
      <c r="F51" s="53">
        <f>SUM(F52:F61)-F53</f>
        <v>40430</v>
      </c>
    </row>
    <row r="52" spans="1:6" ht="11.1" customHeight="1">
      <c r="A52" s="119"/>
      <c r="B52" s="201"/>
      <c r="C52" s="200"/>
      <c r="D52" s="74">
        <v>3020</v>
      </c>
      <c r="E52" s="69" t="s">
        <v>19</v>
      </c>
      <c r="F52" s="70">
        <f>F53</f>
        <v>0</v>
      </c>
    </row>
    <row r="53" spans="1:6" ht="11.1" customHeight="1">
      <c r="A53" s="119"/>
      <c r="B53" s="201"/>
      <c r="C53" s="201"/>
      <c r="D53" s="74"/>
      <c r="E53" s="72" t="s">
        <v>21</v>
      </c>
      <c r="F53" s="73">
        <f>400-400</f>
        <v>0</v>
      </c>
    </row>
    <row r="54" spans="1:6" ht="11.1" customHeight="1">
      <c r="A54" s="119"/>
      <c r="B54" s="201"/>
      <c r="C54" s="201"/>
      <c r="D54" s="74">
        <v>4010</v>
      </c>
      <c r="E54" s="99" t="s">
        <v>23</v>
      </c>
      <c r="F54" s="121">
        <f>40713+3108-14932</f>
        <v>28889</v>
      </c>
    </row>
    <row r="55" spans="1:6" ht="11.1" customHeight="1">
      <c r="A55" s="119"/>
      <c r="B55" s="201"/>
      <c r="C55" s="201"/>
      <c r="D55" s="74">
        <v>4040</v>
      </c>
      <c r="E55" s="99" t="s">
        <v>25</v>
      </c>
      <c r="F55" s="121">
        <f>4110-292</f>
        <v>3818</v>
      </c>
    </row>
    <row r="56" spans="1:6" ht="11.1" customHeight="1">
      <c r="A56" s="119"/>
      <c r="B56" s="201"/>
      <c r="C56" s="201"/>
      <c r="D56" s="74">
        <v>4110</v>
      </c>
      <c r="E56" s="99" t="s">
        <v>26</v>
      </c>
      <c r="F56" s="121">
        <f>7682-2577</f>
        <v>5105</v>
      </c>
    </row>
    <row r="57" spans="1:6" ht="11.1" customHeight="1">
      <c r="A57" s="119"/>
      <c r="B57" s="201"/>
      <c r="C57" s="201"/>
      <c r="D57" s="74">
        <v>4120</v>
      </c>
      <c r="E57" s="99" t="s">
        <v>14</v>
      </c>
      <c r="F57" s="121">
        <f>1114-630</f>
        <v>484</v>
      </c>
    </row>
    <row r="58" spans="1:6" ht="11.1" customHeight="1">
      <c r="A58" s="119"/>
      <c r="B58" s="201"/>
      <c r="C58" s="201"/>
      <c r="D58" s="74">
        <v>4210</v>
      </c>
      <c r="E58" s="99" t="s">
        <v>43</v>
      </c>
      <c r="F58" s="121">
        <v>0</v>
      </c>
    </row>
    <row r="59" spans="1:6" s="17" customFormat="1" ht="10.5" customHeight="1">
      <c r="A59" s="119"/>
      <c r="B59" s="201"/>
      <c r="C59" s="201"/>
      <c r="D59" s="74">
        <v>4260</v>
      </c>
      <c r="E59" s="99" t="s">
        <v>30</v>
      </c>
      <c r="F59" s="121">
        <v>0</v>
      </c>
    </row>
    <row r="60" spans="1:6" s="41" customFormat="1" ht="11.1" customHeight="1">
      <c r="A60" s="119"/>
      <c r="B60" s="201"/>
      <c r="C60" s="201"/>
      <c r="D60" s="74">
        <v>4300</v>
      </c>
      <c r="E60" s="99" t="s">
        <v>20</v>
      </c>
      <c r="F60" s="121">
        <f>1000-200</f>
        <v>800</v>
      </c>
    </row>
    <row r="61" spans="1:6" ht="11.1" customHeight="1">
      <c r="A61" s="119"/>
      <c r="B61" s="202"/>
      <c r="C61" s="202"/>
      <c r="D61" s="74">
        <v>4440</v>
      </c>
      <c r="E61" s="99" t="s">
        <v>51</v>
      </c>
      <c r="F61" s="121">
        <f>1641+137-444</f>
        <v>1334</v>
      </c>
    </row>
    <row r="62" spans="1:6" ht="39" customHeight="1">
      <c r="A62" s="135"/>
      <c r="B62" s="56">
        <v>80150</v>
      </c>
      <c r="C62" s="184" t="s">
        <v>89</v>
      </c>
      <c r="D62" s="185"/>
      <c r="E62" s="186"/>
      <c r="F62" s="55">
        <f>F63</f>
        <v>78541</v>
      </c>
    </row>
    <row r="63" spans="1:6" ht="24" customHeight="1">
      <c r="A63" s="135"/>
      <c r="B63" s="64"/>
      <c r="C63" s="65" t="s">
        <v>52</v>
      </c>
      <c r="D63" s="187" t="s">
        <v>53</v>
      </c>
      <c r="E63" s="188"/>
      <c r="F63" s="53">
        <f>SUM(F64:F71)</f>
        <v>78541</v>
      </c>
    </row>
    <row r="64" spans="1:6" ht="11.1" customHeight="1">
      <c r="A64" s="135"/>
      <c r="B64" s="66"/>
      <c r="C64" s="71"/>
      <c r="D64" s="68">
        <v>4010</v>
      </c>
      <c r="E64" s="99" t="s">
        <v>23</v>
      </c>
      <c r="F64" s="70">
        <f>97873-32624</f>
        <v>65249</v>
      </c>
    </row>
    <row r="65" spans="1:6" ht="11.1" customHeight="1">
      <c r="A65" s="135"/>
      <c r="B65" s="66"/>
      <c r="C65" s="71"/>
      <c r="D65" s="74">
        <v>4040</v>
      </c>
      <c r="E65" s="99" t="s">
        <v>25</v>
      </c>
      <c r="F65" s="70">
        <f>4411-4411</f>
        <v>0</v>
      </c>
    </row>
    <row r="66" spans="1:6" ht="11.1" customHeight="1">
      <c r="A66" s="135"/>
      <c r="B66" s="66"/>
      <c r="C66" s="71"/>
      <c r="D66" s="78">
        <v>4110</v>
      </c>
      <c r="E66" s="99" t="s">
        <v>26</v>
      </c>
      <c r="F66" s="70">
        <f>16824-5607</f>
        <v>11217</v>
      </c>
    </row>
    <row r="67" spans="1:6" ht="11.1" customHeight="1">
      <c r="A67" s="135"/>
      <c r="B67" s="174"/>
      <c r="C67" s="174"/>
      <c r="D67" s="162">
        <v>4120</v>
      </c>
      <c r="E67" s="99" t="s">
        <v>14</v>
      </c>
      <c r="F67" s="121">
        <f>2398-799</f>
        <v>1599</v>
      </c>
    </row>
    <row r="68" spans="1:6" ht="11.1" customHeight="1">
      <c r="A68" s="135"/>
      <c r="B68" s="174"/>
      <c r="C68" s="163"/>
      <c r="D68" s="74">
        <v>4210</v>
      </c>
      <c r="E68" s="99" t="s">
        <v>43</v>
      </c>
      <c r="F68" s="121">
        <f>200-200</f>
        <v>0</v>
      </c>
    </row>
    <row r="69" spans="1:6" ht="11.1" customHeight="1">
      <c r="A69" s="135"/>
      <c r="B69" s="174"/>
      <c r="C69" s="163"/>
      <c r="D69" s="74">
        <v>4240</v>
      </c>
      <c r="E69" s="99" t="s">
        <v>18</v>
      </c>
      <c r="F69" s="121">
        <f>200-200</f>
        <v>0</v>
      </c>
    </row>
    <row r="70" spans="1:6" ht="11.1" customHeight="1">
      <c r="A70" s="135"/>
      <c r="B70" s="174"/>
      <c r="C70" s="163"/>
      <c r="D70" s="74">
        <v>4300</v>
      </c>
      <c r="E70" s="99" t="s">
        <v>20</v>
      </c>
      <c r="F70" s="121">
        <f>3000-3000</f>
        <v>0</v>
      </c>
    </row>
    <row r="71" spans="1:6" ht="9.75" customHeight="1">
      <c r="A71" s="139"/>
      <c r="B71" s="175"/>
      <c r="C71" s="164"/>
      <c r="D71" s="74">
        <v>4440</v>
      </c>
      <c r="E71" s="99" t="s">
        <v>51</v>
      </c>
      <c r="F71" s="121">
        <f>634+3485-3643</f>
        <v>476</v>
      </c>
    </row>
    <row r="72" spans="1:6" ht="13.5" customHeight="1">
      <c r="A72" s="15" t="s">
        <v>8</v>
      </c>
      <c r="B72" s="15" t="s">
        <v>9</v>
      </c>
      <c r="C72" s="15" t="s">
        <v>10</v>
      </c>
      <c r="D72" s="15" t="s">
        <v>11</v>
      </c>
      <c r="E72" s="15" t="s">
        <v>12</v>
      </c>
      <c r="F72" s="15" t="s">
        <v>13</v>
      </c>
    </row>
    <row r="73" spans="1:6" ht="13.5" customHeight="1">
      <c r="A73" s="165">
        <v>801</v>
      </c>
      <c r="B73" s="166">
        <v>80195</v>
      </c>
      <c r="C73" s="176" t="s">
        <v>54</v>
      </c>
      <c r="D73" s="177"/>
      <c r="E73" s="178"/>
      <c r="F73" s="167">
        <f>F76+F74</f>
        <v>23448</v>
      </c>
    </row>
    <row r="74" spans="1:6" ht="13.5" customHeight="1">
      <c r="A74" s="168"/>
      <c r="B74" s="31"/>
      <c r="C74" s="33" t="s">
        <v>55</v>
      </c>
      <c r="D74" s="189" t="s">
        <v>56</v>
      </c>
      <c r="E74" s="190"/>
      <c r="F74" s="20">
        <f>F75</f>
        <v>18448</v>
      </c>
    </row>
    <row r="75" spans="1:6" ht="14.25" customHeight="1">
      <c r="A75" s="168"/>
      <c r="B75" s="18"/>
      <c r="C75" s="34"/>
      <c r="D75" s="35">
        <v>4440</v>
      </c>
      <c r="E75" s="36" t="s">
        <v>57</v>
      </c>
      <c r="F75" s="30">
        <v>18448</v>
      </c>
    </row>
    <row r="76" spans="1:6" ht="24" customHeight="1">
      <c r="A76" s="19"/>
      <c r="B76" s="21"/>
      <c r="C76" s="29" t="s">
        <v>58</v>
      </c>
      <c r="D76" s="191" t="s">
        <v>59</v>
      </c>
      <c r="E76" s="192"/>
      <c r="F76" s="20">
        <f>SUM(F77:F83)</f>
        <v>5000</v>
      </c>
    </row>
    <row r="77" spans="1:6" ht="11.1" customHeight="1">
      <c r="A77" s="19"/>
      <c r="B77" s="21"/>
      <c r="C77" s="22"/>
      <c r="D77" s="12">
        <v>4110</v>
      </c>
      <c r="E77" s="37" t="s">
        <v>60</v>
      </c>
      <c r="F77" s="13">
        <v>0</v>
      </c>
    </row>
    <row r="78" spans="1:6" ht="11.25" customHeight="1">
      <c r="A78" s="19"/>
      <c r="B78" s="21"/>
      <c r="C78" s="24"/>
      <c r="D78" s="12">
        <v>4120</v>
      </c>
      <c r="E78" s="37" t="s">
        <v>61</v>
      </c>
      <c r="F78" s="13">
        <v>0</v>
      </c>
    </row>
    <row r="79" spans="1:6" ht="11.25" customHeight="1">
      <c r="A79" s="19"/>
      <c r="B79" s="21"/>
      <c r="C79" s="24"/>
      <c r="D79" s="32">
        <v>4170</v>
      </c>
      <c r="E79" s="37" t="s">
        <v>16</v>
      </c>
      <c r="F79" s="13">
        <v>0</v>
      </c>
    </row>
    <row r="80" spans="1:6" ht="11.1" customHeight="1">
      <c r="A80" s="19"/>
      <c r="B80" s="21"/>
      <c r="C80" s="24"/>
      <c r="D80" s="32">
        <v>4210</v>
      </c>
      <c r="E80" s="23" t="s">
        <v>17</v>
      </c>
      <c r="F80" s="13">
        <v>0</v>
      </c>
    </row>
    <row r="81" spans="1:6" s="17" customFormat="1" ht="11.1" customHeight="1">
      <c r="A81" s="19"/>
      <c r="B81" s="21"/>
      <c r="C81" s="24"/>
      <c r="D81" s="32">
        <v>4240</v>
      </c>
      <c r="E81" s="23" t="s">
        <v>44</v>
      </c>
      <c r="F81" s="13">
        <v>0</v>
      </c>
    </row>
    <row r="82" spans="1:6" ht="14.25" customHeight="1">
      <c r="A82" s="19"/>
      <c r="B82" s="21"/>
      <c r="C82" s="24"/>
      <c r="D82" s="32">
        <v>4300</v>
      </c>
      <c r="E82" s="23" t="s">
        <v>143</v>
      </c>
      <c r="F82" s="13">
        <v>5000</v>
      </c>
    </row>
    <row r="83" spans="1:6" ht="14.25" customHeight="1">
      <c r="A83" s="19"/>
      <c r="B83" s="28"/>
      <c r="C83" s="24"/>
      <c r="D83" s="32">
        <v>4420</v>
      </c>
      <c r="E83" s="23" t="s">
        <v>22</v>
      </c>
      <c r="F83" s="13">
        <v>0</v>
      </c>
    </row>
    <row r="84" spans="1:6" ht="14.25" customHeight="1">
      <c r="A84" s="38">
        <v>854</v>
      </c>
      <c r="B84" s="193" t="s">
        <v>62</v>
      </c>
      <c r="C84" s="194"/>
      <c r="D84" s="194"/>
      <c r="E84" s="195"/>
      <c r="F84" s="51">
        <f>F85+F93</f>
        <v>20399</v>
      </c>
    </row>
    <row r="85" spans="1:6" ht="23.25" customHeight="1">
      <c r="A85" s="122"/>
      <c r="B85" s="179">
        <v>85415</v>
      </c>
      <c r="C85" s="196" t="s">
        <v>90</v>
      </c>
      <c r="D85" s="196"/>
      <c r="E85" s="197"/>
      <c r="F85" s="55">
        <f>F86+F89+F91</f>
        <v>16449</v>
      </c>
    </row>
    <row r="86" spans="1:6" ht="20.25" customHeight="1">
      <c r="A86" s="123"/>
      <c r="B86" s="84"/>
      <c r="C86" s="85" t="s">
        <v>68</v>
      </c>
      <c r="D86" s="198" t="s">
        <v>69</v>
      </c>
      <c r="E86" s="199"/>
      <c r="F86" s="53">
        <f>F87+F88</f>
        <v>11587</v>
      </c>
    </row>
    <row r="87" spans="1:6" ht="23.25" customHeight="1">
      <c r="A87" s="123"/>
      <c r="B87" s="84"/>
      <c r="C87" s="86"/>
      <c r="D87" s="26">
        <v>3240</v>
      </c>
      <c r="E87" s="69" t="s">
        <v>70</v>
      </c>
      <c r="F87" s="14">
        <v>11587</v>
      </c>
    </row>
    <row r="88" spans="1:6" ht="12.75" customHeight="1">
      <c r="A88" s="123"/>
      <c r="B88" s="84"/>
      <c r="C88" s="87"/>
      <c r="D88" s="76">
        <v>3260</v>
      </c>
      <c r="E88" s="69" t="s">
        <v>71</v>
      </c>
      <c r="F88" s="14">
        <v>0</v>
      </c>
    </row>
    <row r="89" spans="1:6" ht="14.25" customHeight="1">
      <c r="A89" s="123"/>
      <c r="B89" s="84"/>
      <c r="C89" s="85" t="s">
        <v>72</v>
      </c>
      <c r="D89" s="198" t="s">
        <v>73</v>
      </c>
      <c r="E89" s="199"/>
      <c r="F89" s="53">
        <f>F90</f>
        <v>4862</v>
      </c>
    </row>
    <row r="90" spans="1:6" ht="14.25" customHeight="1">
      <c r="A90" s="123"/>
      <c r="B90" s="84"/>
      <c r="C90" s="88"/>
      <c r="D90" s="68">
        <v>3260</v>
      </c>
      <c r="E90" s="69" t="s">
        <v>74</v>
      </c>
      <c r="F90" s="14">
        <v>4862</v>
      </c>
    </row>
    <row r="91" spans="1:6" ht="14.25" customHeight="1">
      <c r="A91" s="123"/>
      <c r="B91" s="84"/>
      <c r="C91" s="85" t="s">
        <v>75</v>
      </c>
      <c r="D91" s="188" t="s">
        <v>76</v>
      </c>
      <c r="E91" s="187"/>
      <c r="F91" s="53">
        <v>0</v>
      </c>
    </row>
    <row r="92" spans="1:6" ht="14.25" customHeight="1">
      <c r="A92" s="123"/>
      <c r="B92" s="84"/>
      <c r="C92" s="88"/>
      <c r="D92" s="68">
        <v>3260</v>
      </c>
      <c r="E92" s="69" t="s">
        <v>77</v>
      </c>
      <c r="F92" s="53">
        <v>0</v>
      </c>
    </row>
    <row r="93" spans="1:6" ht="14.25" customHeight="1">
      <c r="A93" s="123"/>
      <c r="B93" s="179">
        <v>85416</v>
      </c>
      <c r="C93" s="196" t="s">
        <v>78</v>
      </c>
      <c r="D93" s="196"/>
      <c r="E93" s="197"/>
      <c r="F93" s="53">
        <v>3950</v>
      </c>
    </row>
    <row r="94" spans="1:6" ht="14.25" customHeight="1">
      <c r="A94" s="123"/>
      <c r="B94" s="67"/>
      <c r="C94" s="80" t="s">
        <v>79</v>
      </c>
      <c r="D94" s="198" t="s">
        <v>80</v>
      </c>
      <c r="E94" s="199"/>
      <c r="F94" s="53">
        <v>3950</v>
      </c>
    </row>
    <row r="95" spans="1:6" ht="14.25">
      <c r="A95" s="125"/>
      <c r="B95" s="84"/>
      <c r="C95" s="88"/>
      <c r="D95" s="68">
        <v>3240</v>
      </c>
      <c r="E95" s="69" t="s">
        <v>81</v>
      </c>
      <c r="F95" s="14">
        <v>3950</v>
      </c>
    </row>
    <row r="96" spans="1:6" ht="14.25">
      <c r="A96" s="181" t="s">
        <v>82</v>
      </c>
      <c r="B96" s="182"/>
      <c r="C96" s="182"/>
      <c r="D96" s="182"/>
      <c r="E96" s="183"/>
      <c r="F96" s="51">
        <f>F15+F84</f>
        <v>1973176</v>
      </c>
    </row>
    <row r="97" ht="14.25">
      <c r="F97" s="44"/>
    </row>
    <row r="98" spans="1:6" ht="14.25">
      <c r="A98" s="45" t="s">
        <v>99</v>
      </c>
      <c r="B98" s="180"/>
      <c r="C98" s="180"/>
      <c r="F98" s="44"/>
    </row>
    <row r="99" spans="1:6" ht="14.25">
      <c r="A99" s="49" t="s">
        <v>93</v>
      </c>
      <c r="B99" s="94">
        <v>5000</v>
      </c>
      <c r="C99" s="180"/>
      <c r="F99" s="44"/>
    </row>
    <row r="100" spans="1:6" ht="14.25">
      <c r="A100" s="47" t="s">
        <v>5</v>
      </c>
      <c r="B100" s="96">
        <f>SUM(B99)</f>
        <v>5000</v>
      </c>
      <c r="C100" s="180"/>
      <c r="F100" s="44"/>
    </row>
    <row r="101" spans="1:6" ht="14.25">
      <c r="A101" s="169"/>
      <c r="B101" s="170"/>
      <c r="C101" s="91"/>
      <c r="D101" s="91"/>
      <c r="E101" s="91"/>
      <c r="F101" s="59"/>
    </row>
    <row r="102" spans="1:6" ht="14.25">
      <c r="A102" s="171"/>
      <c r="B102" s="172"/>
      <c r="C102" s="90"/>
      <c r="D102" s="90"/>
      <c r="E102" s="91"/>
      <c r="F102" s="59"/>
    </row>
    <row r="103" spans="1:6" ht="14.25">
      <c r="A103" s="171"/>
      <c r="B103" s="172"/>
      <c r="C103" s="90"/>
      <c r="D103" s="90"/>
      <c r="E103" s="91"/>
      <c r="F103" s="59"/>
    </row>
    <row r="104" spans="1:6" ht="14.25">
      <c r="A104" s="126"/>
      <c r="B104" s="92"/>
      <c r="C104" s="92"/>
      <c r="D104" s="91"/>
      <c r="E104" s="91"/>
      <c r="F104" s="59"/>
    </row>
    <row r="105" spans="2:6" ht="14.25">
      <c r="B105" s="173"/>
      <c r="F105" s="44"/>
    </row>
    <row r="106" ht="14.25">
      <c r="F106" s="44"/>
    </row>
    <row r="107" ht="14.25">
      <c r="F107" s="44"/>
    </row>
    <row r="108" ht="14.25">
      <c r="F108" s="44"/>
    </row>
    <row r="109" ht="14.25">
      <c r="F109" s="44"/>
    </row>
    <row r="110" ht="14.25">
      <c r="F110" s="44"/>
    </row>
    <row r="111" ht="14.25">
      <c r="F111" s="44"/>
    </row>
  </sheetData>
  <mergeCells count="24">
    <mergeCell ref="D45:E45"/>
    <mergeCell ref="A12:F12"/>
    <mergeCell ref="B15:E15"/>
    <mergeCell ref="C16:E16"/>
    <mergeCell ref="D17:E17"/>
    <mergeCell ref="D43:E43"/>
    <mergeCell ref="C47:E47"/>
    <mergeCell ref="D48:E48"/>
    <mergeCell ref="C50:E50"/>
    <mergeCell ref="B51:B61"/>
    <mergeCell ref="D51:E51"/>
    <mergeCell ref="C52:C61"/>
    <mergeCell ref="A96:E96"/>
    <mergeCell ref="C62:E62"/>
    <mergeCell ref="D63:E63"/>
    <mergeCell ref="D74:E74"/>
    <mergeCell ref="D76:E76"/>
    <mergeCell ref="B84:E84"/>
    <mergeCell ref="C85:E85"/>
    <mergeCell ref="D86:E86"/>
    <mergeCell ref="D89:E89"/>
    <mergeCell ref="D91:E91"/>
    <mergeCell ref="C93:E93"/>
    <mergeCell ref="D94:E94"/>
  </mergeCells>
  <printOptions/>
  <pageMargins left="0.23" right="0.39" top="0.3937007874015748" bottom="0.2362204724409449" header="0.15748031496062992" footer="0.1968503937007874"/>
  <pageSetup horizontalDpi="600" verticalDpi="600" orientation="portrait" paperSize="9" scale="88" r:id="rId1"/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workbookViewId="0" topLeftCell="A1">
      <selection activeCell="A4" sqref="A4"/>
    </sheetView>
  </sheetViews>
  <sheetFormatPr defaultColWidth="8.796875" defaultRowHeight="14.25"/>
  <cols>
    <col min="1" max="1" width="5.3984375" style="0" customWidth="1"/>
    <col min="2" max="2" width="12" style="0" customWidth="1"/>
    <col min="3" max="3" width="9.3984375" style="0" customWidth="1"/>
    <col min="4" max="4" width="7.59765625" style="0" customWidth="1"/>
    <col min="5" max="5" width="50.8984375" style="0" customWidth="1"/>
    <col min="6" max="6" width="13.09765625" style="0" customWidth="1"/>
  </cols>
  <sheetData>
    <row r="1" s="2" customFormat="1" ht="12.75">
      <c r="A1" s="1" t="s">
        <v>125</v>
      </c>
    </row>
    <row r="2" s="2" customFormat="1" ht="12.75">
      <c r="A2" s="3" t="s">
        <v>100</v>
      </c>
    </row>
    <row r="3" s="2" customFormat="1" ht="12.75">
      <c r="A3" s="3" t="s">
        <v>101</v>
      </c>
    </row>
    <row r="4" spans="5:6" ht="14.25">
      <c r="E4" s="4" t="s">
        <v>0</v>
      </c>
      <c r="F4" s="5">
        <v>43004</v>
      </c>
    </row>
    <row r="5" spans="5:6" ht="14.25">
      <c r="E5" s="4"/>
      <c r="F5" s="5"/>
    </row>
    <row r="6" spans="1:6" ht="14.25">
      <c r="A6" s="6"/>
      <c r="F6" s="7"/>
    </row>
    <row r="7" spans="2:6" ht="14.25">
      <c r="B7" s="8"/>
      <c r="E7" s="1" t="s">
        <v>1</v>
      </c>
      <c r="F7" s="9"/>
    </row>
    <row r="8" spans="5:6" ht="14.25">
      <c r="E8" s="1" t="s">
        <v>2</v>
      </c>
      <c r="F8" s="10"/>
    </row>
    <row r="9" spans="5:6" ht="14.25">
      <c r="E9" s="3" t="s">
        <v>3</v>
      </c>
      <c r="F9" s="10"/>
    </row>
    <row r="10" spans="5:6" ht="14.25">
      <c r="E10" s="3" t="s">
        <v>4</v>
      </c>
      <c r="F10" s="10"/>
    </row>
    <row r="12" spans="1:7" ht="19.5" customHeight="1">
      <c r="A12" s="204" t="s">
        <v>6</v>
      </c>
      <c r="B12" s="204"/>
      <c r="C12" s="204"/>
      <c r="D12" s="204"/>
      <c r="E12" s="204"/>
      <c r="F12" s="204"/>
      <c r="G12" s="48"/>
    </row>
    <row r="13" ht="14.25">
      <c r="G13" s="48"/>
    </row>
    <row r="14" spans="1:7" ht="12.6" customHeight="1">
      <c r="A14" s="15" t="s">
        <v>8</v>
      </c>
      <c r="B14" s="15" t="s">
        <v>9</v>
      </c>
      <c r="C14" s="15" t="s">
        <v>10</v>
      </c>
      <c r="D14" s="15" t="s">
        <v>11</v>
      </c>
      <c r="E14" s="15" t="s">
        <v>12</v>
      </c>
      <c r="F14" s="130" t="s">
        <v>13</v>
      </c>
      <c r="G14" s="48"/>
    </row>
    <row r="15" spans="1:9" s="17" customFormat="1" ht="12.6" customHeight="1">
      <c r="A15" s="38">
        <v>801</v>
      </c>
      <c r="B15" s="195" t="s">
        <v>15</v>
      </c>
      <c r="C15" s="182"/>
      <c r="D15" s="182"/>
      <c r="E15" s="183"/>
      <c r="F15" s="131">
        <v>2291077.7</v>
      </c>
      <c r="G15" s="132"/>
      <c r="I15" s="127"/>
    </row>
    <row r="16" spans="1:9" s="17" customFormat="1" ht="12.6" customHeight="1">
      <c r="A16" s="117"/>
      <c r="B16" s="97">
        <v>80110</v>
      </c>
      <c r="C16" s="197" t="s">
        <v>103</v>
      </c>
      <c r="D16" s="205"/>
      <c r="E16" s="206"/>
      <c r="F16" s="133">
        <v>1610100.7</v>
      </c>
      <c r="G16" s="132"/>
      <c r="I16" s="127"/>
    </row>
    <row r="17" spans="1:9" ht="12.6" customHeight="1">
      <c r="A17" s="119"/>
      <c r="B17" s="67"/>
      <c r="C17" s="60" t="s">
        <v>97</v>
      </c>
      <c r="D17" s="187" t="s">
        <v>98</v>
      </c>
      <c r="E17" s="188"/>
      <c r="F17" s="58">
        <v>1513601.7</v>
      </c>
      <c r="G17" s="132"/>
      <c r="I17" s="127"/>
    </row>
    <row r="18" spans="1:9" ht="12.6" customHeight="1">
      <c r="A18" s="119"/>
      <c r="B18" s="71"/>
      <c r="C18" s="67"/>
      <c r="D18" s="12">
        <v>3020</v>
      </c>
      <c r="E18" s="69" t="s">
        <v>19</v>
      </c>
      <c r="F18" s="70">
        <v>2996</v>
      </c>
      <c r="G18" s="132"/>
      <c r="I18" s="127"/>
    </row>
    <row r="19" spans="1:9" ht="12.6" customHeight="1">
      <c r="A19" s="119"/>
      <c r="B19" s="71"/>
      <c r="C19" s="71"/>
      <c r="D19" s="74"/>
      <c r="E19" s="72" t="s">
        <v>104</v>
      </c>
      <c r="F19" s="73">
        <v>0</v>
      </c>
      <c r="G19" s="132"/>
      <c r="I19" s="127"/>
    </row>
    <row r="20" spans="1:9" ht="12.6" customHeight="1">
      <c r="A20" s="119"/>
      <c r="B20" s="71"/>
      <c r="C20" s="71"/>
      <c r="D20" s="74"/>
      <c r="E20" s="72" t="s">
        <v>21</v>
      </c>
      <c r="F20" s="128">
        <v>2996</v>
      </c>
      <c r="G20" s="132"/>
      <c r="I20" s="127"/>
    </row>
    <row r="21" spans="1:9" ht="12.6" customHeight="1">
      <c r="A21" s="119"/>
      <c r="B21" s="71"/>
      <c r="C21" s="71"/>
      <c r="D21" s="12">
        <v>4010</v>
      </c>
      <c r="E21" s="99" t="s">
        <v>23</v>
      </c>
      <c r="F21" s="121">
        <v>888725</v>
      </c>
      <c r="G21" s="132"/>
      <c r="I21" s="127"/>
    </row>
    <row r="22" spans="1:9" ht="12.6" customHeight="1">
      <c r="A22" s="119"/>
      <c r="B22" s="71"/>
      <c r="C22" s="71"/>
      <c r="D22" s="12">
        <v>4040</v>
      </c>
      <c r="E22" s="99" t="s">
        <v>25</v>
      </c>
      <c r="F22" s="121">
        <v>128846</v>
      </c>
      <c r="G22" s="132"/>
      <c r="I22" s="127"/>
    </row>
    <row r="23" spans="1:9" ht="12.6" customHeight="1">
      <c r="A23" s="119"/>
      <c r="B23" s="71"/>
      <c r="C23" s="71"/>
      <c r="D23" s="12">
        <v>4110</v>
      </c>
      <c r="E23" s="99" t="s">
        <v>26</v>
      </c>
      <c r="F23" s="121">
        <v>147890</v>
      </c>
      <c r="G23" s="132"/>
      <c r="I23" s="127"/>
    </row>
    <row r="24" spans="1:9" ht="12.6" customHeight="1">
      <c r="A24" s="119"/>
      <c r="B24" s="71"/>
      <c r="C24" s="71"/>
      <c r="D24" s="12">
        <v>4120</v>
      </c>
      <c r="E24" s="99" t="s">
        <v>14</v>
      </c>
      <c r="F24" s="121">
        <v>15124</v>
      </c>
      <c r="G24" s="132"/>
      <c r="I24" s="127"/>
    </row>
    <row r="25" spans="1:9" ht="12.6" customHeight="1">
      <c r="A25" s="119"/>
      <c r="B25" s="71"/>
      <c r="C25" s="71"/>
      <c r="D25" s="12">
        <v>4140</v>
      </c>
      <c r="E25" s="99" t="s">
        <v>27</v>
      </c>
      <c r="F25" s="121">
        <v>0</v>
      </c>
      <c r="G25" s="132"/>
      <c r="I25" s="127"/>
    </row>
    <row r="26" spans="1:9" ht="12.6" customHeight="1">
      <c r="A26" s="119"/>
      <c r="B26" s="71"/>
      <c r="C26" s="71"/>
      <c r="D26" s="12">
        <v>4210</v>
      </c>
      <c r="E26" s="99" t="s">
        <v>17</v>
      </c>
      <c r="F26" s="121">
        <v>84607</v>
      </c>
      <c r="G26" s="132"/>
      <c r="I26" s="127"/>
    </row>
    <row r="27" spans="1:9" ht="12.6" customHeight="1">
      <c r="A27" s="119"/>
      <c r="B27" s="71"/>
      <c r="C27" s="71"/>
      <c r="D27" s="12">
        <v>4230</v>
      </c>
      <c r="E27" s="99" t="s">
        <v>28</v>
      </c>
      <c r="F27" s="121">
        <v>0</v>
      </c>
      <c r="G27" s="132"/>
      <c r="I27" s="127"/>
    </row>
    <row r="28" spans="1:9" ht="12.6" customHeight="1">
      <c r="A28" s="119"/>
      <c r="B28" s="71"/>
      <c r="C28" s="71"/>
      <c r="D28" s="12">
        <v>4240</v>
      </c>
      <c r="E28" s="99" t="s">
        <v>18</v>
      </c>
      <c r="F28" s="121">
        <v>27372</v>
      </c>
      <c r="G28" s="132"/>
      <c r="I28" s="127"/>
    </row>
    <row r="29" spans="1:9" ht="12.6" customHeight="1">
      <c r="A29" s="119"/>
      <c r="B29" s="71"/>
      <c r="C29" s="71"/>
      <c r="D29" s="12"/>
      <c r="E29" s="99" t="s">
        <v>102</v>
      </c>
      <c r="F29" s="121">
        <v>0</v>
      </c>
      <c r="G29" s="132"/>
      <c r="I29" s="127"/>
    </row>
    <row r="30" spans="1:9" ht="12.6" customHeight="1">
      <c r="A30" s="119"/>
      <c r="B30" s="71"/>
      <c r="C30" s="71"/>
      <c r="D30" s="12">
        <v>4260</v>
      </c>
      <c r="E30" s="99" t="s">
        <v>105</v>
      </c>
      <c r="F30" s="121">
        <v>0</v>
      </c>
      <c r="G30" s="132"/>
      <c r="I30" s="127"/>
    </row>
    <row r="31" spans="1:9" ht="12.6" customHeight="1">
      <c r="A31" s="119"/>
      <c r="B31" s="71"/>
      <c r="C31" s="71"/>
      <c r="D31" s="12"/>
      <c r="E31" s="99" t="s">
        <v>106</v>
      </c>
      <c r="F31" s="121">
        <v>0</v>
      </c>
      <c r="G31" s="132"/>
      <c r="I31" s="127"/>
    </row>
    <row r="32" spans="1:9" ht="12.6" customHeight="1">
      <c r="A32" s="119"/>
      <c r="B32" s="71"/>
      <c r="C32" s="71"/>
      <c r="D32" s="12"/>
      <c r="E32" s="99" t="s">
        <v>107</v>
      </c>
      <c r="F32" s="121">
        <v>98858</v>
      </c>
      <c r="G32" s="132"/>
      <c r="I32" s="127"/>
    </row>
    <row r="33" spans="1:9" ht="12.6" customHeight="1">
      <c r="A33" s="119"/>
      <c r="B33" s="71"/>
      <c r="C33" s="71"/>
      <c r="D33" s="12">
        <v>4280</v>
      </c>
      <c r="E33" s="99" t="s">
        <v>31</v>
      </c>
      <c r="F33" s="121">
        <v>960</v>
      </c>
      <c r="G33" s="132"/>
      <c r="I33" s="127"/>
    </row>
    <row r="34" spans="1:9" ht="12.6" customHeight="1">
      <c r="A34" s="119"/>
      <c r="B34" s="71"/>
      <c r="C34" s="71"/>
      <c r="D34" s="12">
        <v>4300</v>
      </c>
      <c r="E34" s="99" t="s">
        <v>32</v>
      </c>
      <c r="F34" s="121">
        <v>19985.7</v>
      </c>
      <c r="G34" s="132"/>
      <c r="I34" s="127"/>
    </row>
    <row r="35" spans="1:9" ht="12.6" customHeight="1">
      <c r="A35" s="119"/>
      <c r="B35" s="71"/>
      <c r="C35" s="71"/>
      <c r="D35" s="12"/>
      <c r="E35" s="75" t="s">
        <v>96</v>
      </c>
      <c r="F35" s="121"/>
      <c r="G35" s="132"/>
      <c r="I35" s="127"/>
    </row>
    <row r="36" spans="1:9" ht="12.6" customHeight="1">
      <c r="A36" s="119"/>
      <c r="B36" s="71"/>
      <c r="C36" s="71"/>
      <c r="D36" s="12"/>
      <c r="E36" s="75" t="s">
        <v>108</v>
      </c>
      <c r="F36" s="121">
        <v>0</v>
      </c>
      <c r="G36" s="132"/>
      <c r="I36" s="127"/>
    </row>
    <row r="37" spans="1:9" ht="12.6" customHeight="1">
      <c r="A37" s="119"/>
      <c r="B37" s="71"/>
      <c r="C37" s="71"/>
      <c r="D37" s="12"/>
      <c r="E37" s="75" t="s">
        <v>33</v>
      </c>
      <c r="F37" s="121">
        <v>6092</v>
      </c>
      <c r="G37" s="132"/>
      <c r="I37" s="127"/>
    </row>
    <row r="38" spans="1:9" ht="12.6" customHeight="1">
      <c r="A38" s="119"/>
      <c r="B38" s="71"/>
      <c r="C38" s="71"/>
      <c r="D38" s="12">
        <v>4360</v>
      </c>
      <c r="E38" s="99" t="s">
        <v>34</v>
      </c>
      <c r="F38" s="121">
        <v>0</v>
      </c>
      <c r="G38" s="132"/>
      <c r="I38" s="127"/>
    </row>
    <row r="39" spans="1:9" ht="12.6" customHeight="1">
      <c r="A39" s="119"/>
      <c r="B39" s="71"/>
      <c r="C39" s="71"/>
      <c r="D39" s="12"/>
      <c r="E39" s="99" t="s">
        <v>109</v>
      </c>
      <c r="F39" s="121">
        <v>0</v>
      </c>
      <c r="G39" s="132"/>
      <c r="I39" s="127"/>
    </row>
    <row r="40" spans="1:9" ht="12.6" customHeight="1">
      <c r="A40" s="119"/>
      <c r="B40" s="71"/>
      <c r="C40" s="71"/>
      <c r="D40" s="12"/>
      <c r="E40" s="99" t="s">
        <v>110</v>
      </c>
      <c r="F40" s="121">
        <v>2147</v>
      </c>
      <c r="G40" s="132"/>
      <c r="I40" s="127"/>
    </row>
    <row r="41" spans="1:9" ht="12.6" customHeight="1">
      <c r="A41" s="119"/>
      <c r="B41" s="71"/>
      <c r="C41" s="71"/>
      <c r="D41" s="12">
        <v>4410</v>
      </c>
      <c r="E41" s="99" t="s">
        <v>35</v>
      </c>
      <c r="F41" s="121">
        <v>220</v>
      </c>
      <c r="G41" s="132"/>
      <c r="I41" s="127"/>
    </row>
    <row r="42" spans="1:9" ht="12.6" customHeight="1">
      <c r="A42" s="119"/>
      <c r="B42" s="71"/>
      <c r="C42" s="71"/>
      <c r="D42" s="12">
        <v>4420</v>
      </c>
      <c r="E42" s="99" t="s">
        <v>22</v>
      </c>
      <c r="F42" s="121">
        <v>0</v>
      </c>
      <c r="G42" s="132"/>
      <c r="I42" s="127"/>
    </row>
    <row r="43" spans="1:9" ht="12.6" customHeight="1">
      <c r="A43" s="119"/>
      <c r="B43" s="71"/>
      <c r="C43" s="71"/>
      <c r="D43" s="12">
        <v>4430</v>
      </c>
      <c r="E43" s="99" t="s">
        <v>24</v>
      </c>
      <c r="F43" s="121">
        <v>0</v>
      </c>
      <c r="G43" s="132"/>
      <c r="I43" s="127"/>
    </row>
    <row r="44" spans="1:9" ht="12.6" customHeight="1">
      <c r="A44" s="119"/>
      <c r="B44" s="71"/>
      <c r="C44" s="71"/>
      <c r="D44" s="12">
        <v>4440</v>
      </c>
      <c r="E44" s="69" t="s">
        <v>36</v>
      </c>
      <c r="F44" s="121">
        <v>85701</v>
      </c>
      <c r="G44" s="132"/>
      <c r="I44" s="127"/>
    </row>
    <row r="45" spans="1:9" ht="12.6" customHeight="1">
      <c r="A45" s="119"/>
      <c r="B45" s="71"/>
      <c r="C45" s="71"/>
      <c r="D45" s="12">
        <v>4520</v>
      </c>
      <c r="E45" s="25" t="s">
        <v>37</v>
      </c>
      <c r="F45" s="121">
        <v>3808</v>
      </c>
      <c r="G45" s="132"/>
      <c r="I45" s="127"/>
    </row>
    <row r="46" spans="1:9" ht="12.6" customHeight="1">
      <c r="A46" s="119"/>
      <c r="B46" s="71"/>
      <c r="C46" s="71"/>
      <c r="D46" s="12">
        <v>4700</v>
      </c>
      <c r="E46" s="69" t="s">
        <v>86</v>
      </c>
      <c r="F46" s="121">
        <v>270</v>
      </c>
      <c r="G46" s="132"/>
      <c r="I46" s="127"/>
    </row>
    <row r="47" spans="1:9" ht="12.6" customHeight="1">
      <c r="A47" s="119"/>
      <c r="B47" s="71"/>
      <c r="C47" s="98" t="s">
        <v>38</v>
      </c>
      <c r="D47" s="199" t="s">
        <v>39</v>
      </c>
      <c r="E47" s="198"/>
      <c r="F47" s="58">
        <v>42881</v>
      </c>
      <c r="G47" s="132"/>
      <c r="I47" s="127"/>
    </row>
    <row r="48" spans="1:9" ht="12.6" customHeight="1">
      <c r="A48" s="119"/>
      <c r="B48" s="71"/>
      <c r="C48" s="67"/>
      <c r="D48" s="54">
        <v>4270</v>
      </c>
      <c r="E48" s="79" t="s">
        <v>40</v>
      </c>
      <c r="F48" s="70">
        <v>42881</v>
      </c>
      <c r="G48" s="132"/>
      <c r="I48" s="127"/>
    </row>
    <row r="49" spans="1:9" ht="12.6" customHeight="1">
      <c r="A49" s="119"/>
      <c r="B49" s="71"/>
      <c r="C49" s="35" t="s">
        <v>41</v>
      </c>
      <c r="D49" s="199" t="s">
        <v>42</v>
      </c>
      <c r="E49" s="198"/>
      <c r="F49" s="58">
        <v>53618</v>
      </c>
      <c r="G49" s="132"/>
      <c r="I49" s="127"/>
    </row>
    <row r="50" spans="1:9" ht="12.6" customHeight="1">
      <c r="A50" s="119"/>
      <c r="B50" s="83"/>
      <c r="C50" s="67"/>
      <c r="D50" s="54">
        <v>4300</v>
      </c>
      <c r="E50" s="81" t="s">
        <v>32</v>
      </c>
      <c r="F50" s="70">
        <v>53618</v>
      </c>
      <c r="G50" s="132"/>
      <c r="I50" s="127"/>
    </row>
    <row r="51" spans="1:9" ht="12.6" customHeight="1">
      <c r="A51" s="122"/>
      <c r="B51" s="100">
        <v>80146</v>
      </c>
      <c r="C51" s="228" t="s">
        <v>45</v>
      </c>
      <c r="D51" s="229"/>
      <c r="E51" s="230"/>
      <c r="F51" s="133">
        <v>1980</v>
      </c>
      <c r="G51" s="132"/>
      <c r="I51" s="127"/>
    </row>
    <row r="52" spans="1:9" ht="12.6" customHeight="1">
      <c r="A52" s="119"/>
      <c r="B52" s="71"/>
      <c r="C52" s="60" t="s">
        <v>46</v>
      </c>
      <c r="D52" s="219" t="s">
        <v>45</v>
      </c>
      <c r="E52" s="220"/>
      <c r="F52" s="58">
        <v>1980</v>
      </c>
      <c r="G52" s="132"/>
      <c r="I52" s="127"/>
    </row>
    <row r="53" spans="1:9" ht="12.6" customHeight="1">
      <c r="A53" s="119"/>
      <c r="B53" s="71"/>
      <c r="C53" s="71"/>
      <c r="D53" s="27">
        <v>4700</v>
      </c>
      <c r="E53" s="69" t="s">
        <v>47</v>
      </c>
      <c r="F53" s="70">
        <v>1980</v>
      </c>
      <c r="G53" s="132"/>
      <c r="I53" s="127"/>
    </row>
    <row r="54" spans="1:9" ht="12.6" customHeight="1">
      <c r="A54" s="122"/>
      <c r="B54" s="100">
        <v>80148</v>
      </c>
      <c r="C54" s="231" t="s">
        <v>48</v>
      </c>
      <c r="D54" s="232"/>
      <c r="E54" s="233"/>
      <c r="F54" s="101">
        <v>63303</v>
      </c>
      <c r="G54" s="132"/>
      <c r="I54" s="127"/>
    </row>
    <row r="55" spans="1:9" ht="12.6" customHeight="1">
      <c r="A55" s="119"/>
      <c r="B55" s="216"/>
      <c r="C55" s="42" t="s">
        <v>49</v>
      </c>
      <c r="D55" s="234" t="s">
        <v>50</v>
      </c>
      <c r="E55" s="235"/>
      <c r="F55" s="120">
        <v>63303</v>
      </c>
      <c r="G55" s="132"/>
      <c r="I55" s="127"/>
    </row>
    <row r="56" spans="1:9" ht="12.6" customHeight="1">
      <c r="A56" s="119"/>
      <c r="B56" s="217"/>
      <c r="C56" s="216"/>
      <c r="D56" s="12">
        <v>3020</v>
      </c>
      <c r="E56" s="69" t="s">
        <v>19</v>
      </c>
      <c r="F56" s="121">
        <v>0</v>
      </c>
      <c r="G56" s="132"/>
      <c r="I56" s="127"/>
    </row>
    <row r="57" spans="1:9" ht="12.6" customHeight="1">
      <c r="A57" s="119"/>
      <c r="B57" s="217"/>
      <c r="C57" s="217"/>
      <c r="D57" s="12"/>
      <c r="E57" s="72" t="s">
        <v>21</v>
      </c>
      <c r="F57" s="73">
        <v>0</v>
      </c>
      <c r="G57" s="132"/>
      <c r="I57" s="127"/>
    </row>
    <row r="58" spans="1:9" ht="12.6" customHeight="1">
      <c r="A58" s="119"/>
      <c r="B58" s="217"/>
      <c r="C58" s="217"/>
      <c r="D58" s="12">
        <v>4010</v>
      </c>
      <c r="E58" s="99" t="s">
        <v>23</v>
      </c>
      <c r="F58" s="121">
        <v>46681</v>
      </c>
      <c r="G58" s="132"/>
      <c r="I58" s="127"/>
    </row>
    <row r="59" spans="1:9" ht="12.6" customHeight="1">
      <c r="A59" s="119"/>
      <c r="B59" s="217"/>
      <c r="C59" s="217"/>
      <c r="D59" s="12">
        <v>4040</v>
      </c>
      <c r="E59" s="99" t="s">
        <v>25</v>
      </c>
      <c r="F59" s="121">
        <v>5622</v>
      </c>
      <c r="G59" s="132"/>
      <c r="I59" s="127"/>
    </row>
    <row r="60" spans="1:9" ht="12.6" customHeight="1">
      <c r="A60" s="119"/>
      <c r="B60" s="217"/>
      <c r="C60" s="217"/>
      <c r="D60" s="12">
        <v>4110</v>
      </c>
      <c r="E60" s="99" t="s">
        <v>26</v>
      </c>
      <c r="F60" s="121">
        <v>7677</v>
      </c>
      <c r="G60" s="132"/>
      <c r="I60" s="127"/>
    </row>
    <row r="61" spans="1:9" ht="12.6" customHeight="1">
      <c r="A61" s="119"/>
      <c r="B61" s="217"/>
      <c r="C61" s="217"/>
      <c r="D61" s="12">
        <v>4120</v>
      </c>
      <c r="E61" s="99" t="s">
        <v>14</v>
      </c>
      <c r="F61" s="121">
        <v>1100</v>
      </c>
      <c r="G61" s="132"/>
      <c r="I61" s="127"/>
    </row>
    <row r="62" spans="1:9" ht="12.6" customHeight="1">
      <c r="A62" s="119"/>
      <c r="B62" s="217"/>
      <c r="C62" s="217"/>
      <c r="D62" s="12">
        <v>4210</v>
      </c>
      <c r="E62" s="99" t="s">
        <v>43</v>
      </c>
      <c r="F62" s="121"/>
      <c r="G62" s="132"/>
      <c r="I62" s="127"/>
    </row>
    <row r="63" spans="1:9" ht="12.6" customHeight="1">
      <c r="A63" s="119"/>
      <c r="B63" s="217"/>
      <c r="C63" s="217"/>
      <c r="D63" s="12">
        <v>4260</v>
      </c>
      <c r="E63" s="99" t="s">
        <v>126</v>
      </c>
      <c r="F63" s="121">
        <v>0</v>
      </c>
      <c r="G63" s="132"/>
      <c r="I63" s="127"/>
    </row>
    <row r="64" spans="1:9" ht="12.6" customHeight="1">
      <c r="A64" s="119"/>
      <c r="B64" s="217"/>
      <c r="C64" s="217"/>
      <c r="D64" s="12"/>
      <c r="E64" s="99" t="s">
        <v>127</v>
      </c>
      <c r="F64" s="121"/>
      <c r="G64" s="132"/>
      <c r="I64" s="127"/>
    </row>
    <row r="65" spans="1:9" ht="12.6" customHeight="1">
      <c r="A65" s="119"/>
      <c r="B65" s="217"/>
      <c r="C65" s="217"/>
      <c r="D65" s="12">
        <v>4300</v>
      </c>
      <c r="E65" s="99" t="s">
        <v>20</v>
      </c>
      <c r="F65" s="121">
        <v>0</v>
      </c>
      <c r="G65" s="132"/>
      <c r="I65" s="127"/>
    </row>
    <row r="66" spans="1:9" ht="12" customHeight="1">
      <c r="A66" s="119"/>
      <c r="B66" s="218"/>
      <c r="C66" s="218"/>
      <c r="D66" s="12">
        <v>4440</v>
      </c>
      <c r="E66" s="99" t="s">
        <v>51</v>
      </c>
      <c r="F66" s="121">
        <v>2223</v>
      </c>
      <c r="G66" s="132"/>
      <c r="I66" s="127"/>
    </row>
    <row r="67" spans="1:9" s="17" customFormat="1" ht="36.75" customHeight="1">
      <c r="A67" s="119"/>
      <c r="B67" s="100">
        <v>80150</v>
      </c>
      <c r="C67" s="184" t="s">
        <v>111</v>
      </c>
      <c r="D67" s="185"/>
      <c r="E67" s="186"/>
      <c r="F67" s="101">
        <v>592868</v>
      </c>
      <c r="G67" s="132"/>
      <c r="I67" s="127"/>
    </row>
    <row r="68" spans="1:9" ht="24" customHeight="1">
      <c r="A68" s="119"/>
      <c r="B68" s="216"/>
      <c r="C68" s="42" t="s">
        <v>52</v>
      </c>
      <c r="D68" s="219" t="s">
        <v>53</v>
      </c>
      <c r="E68" s="220"/>
      <c r="F68" s="101">
        <v>592868</v>
      </c>
      <c r="G68" s="132"/>
      <c r="I68" s="127"/>
    </row>
    <row r="69" spans="1:9" ht="12" customHeight="1">
      <c r="A69" s="119"/>
      <c r="B69" s="217"/>
      <c r="C69" s="216"/>
      <c r="D69" s="12">
        <v>4010</v>
      </c>
      <c r="E69" s="99" t="s">
        <v>112</v>
      </c>
      <c r="F69" s="121">
        <v>482022</v>
      </c>
      <c r="G69" s="132"/>
      <c r="I69" s="127"/>
    </row>
    <row r="70" spans="1:9" s="17" customFormat="1" ht="12.6" customHeight="1">
      <c r="A70" s="119"/>
      <c r="B70" s="217"/>
      <c r="C70" s="217"/>
      <c r="D70" s="12">
        <v>4040</v>
      </c>
      <c r="E70" s="99" t="s">
        <v>25</v>
      </c>
      <c r="F70" s="121">
        <v>8421</v>
      </c>
      <c r="G70" s="132"/>
      <c r="I70" s="127"/>
    </row>
    <row r="71" spans="1:9" s="41" customFormat="1" ht="12.6" customHeight="1">
      <c r="A71" s="119"/>
      <c r="B71" s="217"/>
      <c r="C71" s="217"/>
      <c r="D71" s="12">
        <v>4110</v>
      </c>
      <c r="E71" s="99" t="s">
        <v>7</v>
      </c>
      <c r="F71" s="121">
        <v>83825</v>
      </c>
      <c r="G71" s="132"/>
      <c r="I71" s="127"/>
    </row>
    <row r="72" spans="1:9" ht="12.6" customHeight="1">
      <c r="A72" s="119"/>
      <c r="B72" s="217"/>
      <c r="C72" s="217"/>
      <c r="D72" s="12">
        <v>4120</v>
      </c>
      <c r="E72" s="99" t="s">
        <v>14</v>
      </c>
      <c r="F72" s="121">
        <v>11948</v>
      </c>
      <c r="G72" s="132"/>
      <c r="I72" s="127"/>
    </row>
    <row r="73" spans="1:9" ht="12.6" customHeight="1">
      <c r="A73" s="119"/>
      <c r="B73" s="217"/>
      <c r="C73" s="217"/>
      <c r="D73" s="12">
        <v>4210</v>
      </c>
      <c r="E73" s="99" t="s">
        <v>43</v>
      </c>
      <c r="F73" s="121">
        <v>647</v>
      </c>
      <c r="G73" s="132"/>
      <c r="I73" s="127"/>
    </row>
    <row r="74" spans="1:9" ht="12.6" customHeight="1">
      <c r="A74" s="119"/>
      <c r="B74" s="217"/>
      <c r="C74" s="217"/>
      <c r="D74" s="12">
        <v>4240</v>
      </c>
      <c r="E74" s="99" t="s">
        <v>18</v>
      </c>
      <c r="F74" s="121">
        <v>0</v>
      </c>
      <c r="G74" s="132"/>
      <c r="I74" s="127"/>
    </row>
    <row r="75" spans="1:9" ht="12.6" customHeight="1">
      <c r="A75" s="119"/>
      <c r="B75" s="217"/>
      <c r="C75" s="217"/>
      <c r="D75" s="12"/>
      <c r="E75" s="99" t="s">
        <v>29</v>
      </c>
      <c r="F75" s="121">
        <v>0</v>
      </c>
      <c r="G75" s="132"/>
      <c r="I75" s="127"/>
    </row>
    <row r="76" spans="1:9" ht="12.6" customHeight="1">
      <c r="A76" s="119"/>
      <c r="B76" s="217"/>
      <c r="C76" s="217"/>
      <c r="D76" s="12">
        <v>4300</v>
      </c>
      <c r="E76" s="99" t="s">
        <v>20</v>
      </c>
      <c r="F76" s="121">
        <v>0</v>
      </c>
      <c r="G76" s="132"/>
      <c r="I76" s="127"/>
    </row>
    <row r="77" spans="1:9" ht="12.6" customHeight="1">
      <c r="A77" s="119"/>
      <c r="B77" s="218"/>
      <c r="C77" s="218"/>
      <c r="D77" s="12">
        <v>4440</v>
      </c>
      <c r="E77" s="99" t="s">
        <v>36</v>
      </c>
      <c r="F77" s="121">
        <v>6005</v>
      </c>
      <c r="G77" s="132"/>
      <c r="I77" s="127"/>
    </row>
    <row r="78" spans="1:9" ht="12.6" customHeight="1">
      <c r="A78" s="119"/>
      <c r="B78" s="134">
        <v>80195</v>
      </c>
      <c r="C78" s="221" t="s">
        <v>54</v>
      </c>
      <c r="D78" s="222"/>
      <c r="E78" s="223"/>
      <c r="F78" s="101">
        <v>22826</v>
      </c>
      <c r="G78" s="132"/>
      <c r="I78" s="127"/>
    </row>
    <row r="79" spans="1:9" ht="12.6" customHeight="1">
      <c r="A79" s="135"/>
      <c r="B79" s="136"/>
      <c r="C79" s="35" t="s">
        <v>55</v>
      </c>
      <c r="D79" s="190" t="s">
        <v>56</v>
      </c>
      <c r="E79" s="189"/>
      <c r="F79" s="120">
        <v>19819</v>
      </c>
      <c r="G79" s="132"/>
      <c r="I79" s="127"/>
    </row>
    <row r="80" spans="1:9" ht="23.25" customHeight="1">
      <c r="A80" s="135"/>
      <c r="B80" s="118"/>
      <c r="C80" s="34"/>
      <c r="D80" s="35">
        <v>4440</v>
      </c>
      <c r="E80" s="36" t="s">
        <v>57</v>
      </c>
      <c r="F80" s="43">
        <v>19819</v>
      </c>
      <c r="G80" s="132"/>
      <c r="I80" s="127"/>
    </row>
    <row r="81" spans="1:9" ht="24.75" customHeight="1">
      <c r="A81" s="135"/>
      <c r="B81" s="137"/>
      <c r="C81" s="40" t="s">
        <v>58</v>
      </c>
      <c r="D81" s="224" t="s">
        <v>128</v>
      </c>
      <c r="E81" s="225"/>
      <c r="F81" s="120">
        <v>3007</v>
      </c>
      <c r="G81" s="132"/>
      <c r="I81" s="127"/>
    </row>
    <row r="82" spans="1:9" ht="12" customHeight="1">
      <c r="A82" s="135"/>
      <c r="B82" s="138"/>
      <c r="C82" s="11"/>
      <c r="D82" s="32">
        <v>4110</v>
      </c>
      <c r="E82" s="99" t="s">
        <v>60</v>
      </c>
      <c r="F82" s="43">
        <v>0</v>
      </c>
      <c r="G82" s="132"/>
      <c r="I82" s="127"/>
    </row>
    <row r="83" spans="1:9" ht="12.6" customHeight="1">
      <c r="A83" s="135"/>
      <c r="B83" s="138"/>
      <c r="C83" s="39"/>
      <c r="D83" s="32">
        <v>4120</v>
      </c>
      <c r="E83" s="99" t="s">
        <v>61</v>
      </c>
      <c r="F83" s="43">
        <v>0</v>
      </c>
      <c r="G83" s="132"/>
      <c r="I83" s="127"/>
    </row>
    <row r="84" spans="1:9" ht="12.6" customHeight="1">
      <c r="A84" s="135"/>
      <c r="B84" s="138"/>
      <c r="C84" s="39"/>
      <c r="D84" s="32">
        <v>4170</v>
      </c>
      <c r="E84" s="99" t="s">
        <v>16</v>
      </c>
      <c r="F84" s="43">
        <v>0</v>
      </c>
      <c r="G84" s="132"/>
      <c r="I84" s="127"/>
    </row>
    <row r="85" spans="1:9" s="17" customFormat="1" ht="12.6" customHeight="1">
      <c r="A85" s="135"/>
      <c r="B85" s="138"/>
      <c r="C85" s="39"/>
      <c r="D85" s="32">
        <v>4190</v>
      </c>
      <c r="E85" s="99" t="s">
        <v>113</v>
      </c>
      <c r="F85" s="43">
        <v>495</v>
      </c>
      <c r="G85" s="132"/>
      <c r="I85" s="127"/>
    </row>
    <row r="86" spans="1:9" ht="12.6" customHeight="1">
      <c r="A86" s="135"/>
      <c r="B86" s="138"/>
      <c r="C86" s="39"/>
      <c r="D86" s="32">
        <v>4210</v>
      </c>
      <c r="E86" s="99" t="s">
        <v>17</v>
      </c>
      <c r="F86" s="43">
        <v>0</v>
      </c>
      <c r="G86" s="132"/>
      <c r="I86" s="127"/>
    </row>
    <row r="87" spans="1:9" ht="12.6" customHeight="1">
      <c r="A87" s="135"/>
      <c r="B87" s="138"/>
      <c r="C87" s="39"/>
      <c r="D87" s="32">
        <v>4240</v>
      </c>
      <c r="E87" s="99" t="s">
        <v>18</v>
      </c>
      <c r="F87" s="43">
        <v>0</v>
      </c>
      <c r="G87" s="132"/>
      <c r="I87" s="127"/>
    </row>
    <row r="88" spans="1:9" ht="12.6" customHeight="1">
      <c r="A88" s="139"/>
      <c r="B88" s="140"/>
      <c r="C88" s="141"/>
      <c r="D88" s="32">
        <v>4300</v>
      </c>
      <c r="E88" s="99" t="s">
        <v>129</v>
      </c>
      <c r="F88" s="121">
        <v>2512</v>
      </c>
      <c r="G88" s="132"/>
      <c r="I88" s="127"/>
    </row>
    <row r="89" spans="1:9" ht="12.6" customHeight="1">
      <c r="A89" s="15" t="s">
        <v>8</v>
      </c>
      <c r="B89" s="15" t="s">
        <v>9</v>
      </c>
      <c r="C89" s="15" t="s">
        <v>10</v>
      </c>
      <c r="D89" s="15" t="s">
        <v>11</v>
      </c>
      <c r="E89" s="15" t="s">
        <v>12</v>
      </c>
      <c r="F89" s="130" t="s">
        <v>13</v>
      </c>
      <c r="G89" s="132"/>
      <c r="I89" s="127"/>
    </row>
    <row r="90" spans="1:9" ht="12.6" customHeight="1">
      <c r="A90" s="16">
        <v>854</v>
      </c>
      <c r="B90" s="195" t="s">
        <v>62</v>
      </c>
      <c r="C90" s="182"/>
      <c r="D90" s="182"/>
      <c r="E90" s="183"/>
      <c r="F90" s="131">
        <v>24755</v>
      </c>
      <c r="G90" s="132"/>
      <c r="I90" s="127"/>
    </row>
    <row r="91" spans="1:9" ht="12" customHeight="1">
      <c r="A91" s="122"/>
      <c r="B91" s="142">
        <v>85412</v>
      </c>
      <c r="C91" s="213" t="s">
        <v>63</v>
      </c>
      <c r="D91" s="214"/>
      <c r="E91" s="215"/>
      <c r="F91" s="101">
        <v>5736</v>
      </c>
      <c r="G91" s="132"/>
      <c r="I91" s="127"/>
    </row>
    <row r="92" spans="1:9" ht="12.6" customHeight="1">
      <c r="A92" s="119"/>
      <c r="B92" s="143"/>
      <c r="C92" s="129" t="s">
        <v>64</v>
      </c>
      <c r="D92" s="226" t="s">
        <v>65</v>
      </c>
      <c r="E92" s="227"/>
      <c r="F92" s="120">
        <v>5736</v>
      </c>
      <c r="G92" s="132"/>
      <c r="I92" s="127"/>
    </row>
    <row r="93" spans="1:9" ht="12" customHeight="1">
      <c r="A93" s="119"/>
      <c r="B93" s="144"/>
      <c r="C93" s="145"/>
      <c r="D93" s="12">
        <v>4210</v>
      </c>
      <c r="E93" s="99" t="s">
        <v>43</v>
      </c>
      <c r="F93" s="121">
        <v>979</v>
      </c>
      <c r="G93" s="132"/>
      <c r="I93" s="127"/>
    </row>
    <row r="94" spans="1:9" ht="12.6" customHeight="1">
      <c r="A94" s="119"/>
      <c r="B94" s="144"/>
      <c r="C94" s="137"/>
      <c r="D94" s="12">
        <v>4220</v>
      </c>
      <c r="E94" s="99" t="s">
        <v>66</v>
      </c>
      <c r="F94" s="121">
        <v>0</v>
      </c>
      <c r="G94" s="132"/>
      <c r="I94" s="127"/>
    </row>
    <row r="95" spans="1:9" ht="12.6" customHeight="1">
      <c r="A95" s="119"/>
      <c r="B95" s="146"/>
      <c r="C95" s="147"/>
      <c r="D95" s="12">
        <v>4300</v>
      </c>
      <c r="E95" s="69" t="s">
        <v>20</v>
      </c>
      <c r="F95" s="121">
        <v>4757</v>
      </c>
      <c r="G95" s="132"/>
      <c r="I95" s="127"/>
    </row>
    <row r="96" spans="1:9" ht="12.6" customHeight="1">
      <c r="A96" s="122"/>
      <c r="B96" s="100">
        <v>85415</v>
      </c>
      <c r="C96" s="213" t="s">
        <v>67</v>
      </c>
      <c r="D96" s="214"/>
      <c r="E96" s="215"/>
      <c r="F96" s="133">
        <v>16859</v>
      </c>
      <c r="G96" s="132"/>
      <c r="I96" s="127"/>
    </row>
    <row r="97" spans="1:9" ht="12" customHeight="1">
      <c r="A97" s="123"/>
      <c r="B97" s="84"/>
      <c r="C97" s="124" t="s">
        <v>68</v>
      </c>
      <c r="D97" s="190" t="s">
        <v>69</v>
      </c>
      <c r="E97" s="189"/>
      <c r="F97" s="58">
        <v>13976</v>
      </c>
      <c r="G97" s="132"/>
      <c r="I97" s="127"/>
    </row>
    <row r="98" spans="1:9" ht="12.6" customHeight="1">
      <c r="A98" s="123"/>
      <c r="B98" s="84"/>
      <c r="C98" s="148"/>
      <c r="D98" s="27">
        <v>3240</v>
      </c>
      <c r="E98" s="69" t="s">
        <v>70</v>
      </c>
      <c r="F98" s="14">
        <v>13976</v>
      </c>
      <c r="G98" s="132"/>
      <c r="I98" s="127"/>
    </row>
    <row r="99" spans="1:9" ht="12" customHeight="1">
      <c r="A99" s="123"/>
      <c r="B99" s="84"/>
      <c r="C99" s="149"/>
      <c r="D99" s="27">
        <v>3260</v>
      </c>
      <c r="E99" s="69" t="s">
        <v>71</v>
      </c>
      <c r="F99" s="14"/>
      <c r="G99" s="132"/>
      <c r="I99" s="127"/>
    </row>
    <row r="100" spans="1:9" ht="12" customHeight="1">
      <c r="A100" s="123"/>
      <c r="B100" s="84"/>
      <c r="C100" s="124" t="s">
        <v>72</v>
      </c>
      <c r="D100" s="199" t="s">
        <v>73</v>
      </c>
      <c r="E100" s="198"/>
      <c r="F100" s="58">
        <v>2883</v>
      </c>
      <c r="G100" s="132"/>
      <c r="I100" s="127"/>
    </row>
    <row r="101" spans="1:9" ht="12.6" customHeight="1">
      <c r="A101" s="123"/>
      <c r="B101" s="84"/>
      <c r="C101" s="150"/>
      <c r="D101" s="27">
        <v>3260</v>
      </c>
      <c r="E101" s="69" t="s">
        <v>124</v>
      </c>
      <c r="F101" s="14">
        <v>2883</v>
      </c>
      <c r="G101" s="132"/>
      <c r="I101" s="127"/>
    </row>
    <row r="102" spans="1:9" ht="12" customHeight="1">
      <c r="A102" s="123"/>
      <c r="B102" s="84"/>
      <c r="C102" s="124" t="s">
        <v>75</v>
      </c>
      <c r="D102" s="199" t="s">
        <v>76</v>
      </c>
      <c r="E102" s="198"/>
      <c r="F102" s="58">
        <v>0</v>
      </c>
      <c r="G102" s="132"/>
      <c r="I102" s="127"/>
    </row>
    <row r="103" spans="1:9" ht="12.6" customHeight="1">
      <c r="A103" s="123"/>
      <c r="B103" s="95"/>
      <c r="C103" s="88"/>
      <c r="D103" s="27">
        <v>3260</v>
      </c>
      <c r="E103" s="69" t="s">
        <v>77</v>
      </c>
      <c r="F103" s="14">
        <v>0</v>
      </c>
      <c r="G103" s="132"/>
      <c r="I103" s="127"/>
    </row>
    <row r="104" spans="1:9" ht="12.6" customHeight="1">
      <c r="A104" s="123"/>
      <c r="B104" s="100">
        <v>85416</v>
      </c>
      <c r="C104" s="213" t="s">
        <v>78</v>
      </c>
      <c r="D104" s="214"/>
      <c r="E104" s="215"/>
      <c r="F104" s="133">
        <v>2160</v>
      </c>
      <c r="G104" s="132"/>
      <c r="I104" s="127"/>
    </row>
    <row r="105" spans="1:9" ht="12.6" customHeight="1">
      <c r="A105" s="123"/>
      <c r="B105" s="67"/>
      <c r="C105" s="98" t="s">
        <v>79</v>
      </c>
      <c r="D105" s="190" t="s">
        <v>80</v>
      </c>
      <c r="E105" s="189"/>
      <c r="F105" s="58">
        <v>2160</v>
      </c>
      <c r="G105" s="132"/>
      <c r="I105" s="127"/>
    </row>
    <row r="106" spans="1:9" ht="14.25" customHeight="1">
      <c r="A106" s="125"/>
      <c r="B106" s="84"/>
      <c r="C106" s="150"/>
      <c r="D106" s="27">
        <v>3240</v>
      </c>
      <c r="E106" s="69" t="s">
        <v>81</v>
      </c>
      <c r="F106" s="14">
        <v>2160</v>
      </c>
      <c r="G106" s="48"/>
      <c r="I106" s="127"/>
    </row>
    <row r="107" spans="1:9" ht="14.25">
      <c r="A107" s="195" t="s">
        <v>82</v>
      </c>
      <c r="B107" s="182"/>
      <c r="C107" s="182"/>
      <c r="D107" s="182"/>
      <c r="E107" s="183"/>
      <c r="F107" s="131">
        <v>2315832.7</v>
      </c>
      <c r="G107" s="48"/>
      <c r="I107" s="127"/>
    </row>
    <row r="108" spans="6:7" ht="15" hidden="1">
      <c r="F108" s="151"/>
      <c r="G108" s="152"/>
    </row>
    <row r="109" spans="1:7" ht="15" customHeight="1" hidden="1">
      <c r="A109" s="108" t="s">
        <v>130</v>
      </c>
      <c r="B109" s="108"/>
      <c r="C109" s="208" t="s">
        <v>121</v>
      </c>
      <c r="D109" s="209"/>
      <c r="E109" s="209"/>
      <c r="F109" s="208"/>
      <c r="G109" s="209"/>
    </row>
    <row r="110" spans="1:7" ht="15" hidden="1">
      <c r="A110" s="207" t="s">
        <v>84</v>
      </c>
      <c r="B110" s="113">
        <v>2023</v>
      </c>
      <c r="C110" s="113">
        <v>452</v>
      </c>
      <c r="D110" s="113">
        <f>-494.96+990.2+0.76</f>
        <v>496.00000000000006</v>
      </c>
      <c r="E110" s="114" t="s">
        <v>131</v>
      </c>
      <c r="F110" s="113"/>
      <c r="G110" s="152"/>
    </row>
    <row r="111" spans="1:7" ht="15" hidden="1">
      <c r="A111" s="207"/>
      <c r="B111" s="112">
        <v>16793</v>
      </c>
      <c r="C111" s="112">
        <v>3752</v>
      </c>
      <c r="D111" s="112">
        <f>-1733.48-0.52</f>
        <v>-1734</v>
      </c>
      <c r="E111" s="153" t="s">
        <v>123</v>
      </c>
      <c r="F111" s="113"/>
      <c r="G111" s="152"/>
    </row>
    <row r="112" spans="1:7" ht="15" hidden="1">
      <c r="A112" s="89" t="s">
        <v>5</v>
      </c>
      <c r="B112" s="61">
        <f>SUM(B110:B111)</f>
        <v>18816</v>
      </c>
      <c r="C112" s="61">
        <f>C110+C111</f>
        <v>4204</v>
      </c>
      <c r="D112" s="61">
        <f>D110+D111</f>
        <v>-1238</v>
      </c>
      <c r="E112" s="115"/>
      <c r="F112" s="61"/>
      <c r="G112" s="152"/>
    </row>
    <row r="113" spans="1:7" ht="15" hidden="1">
      <c r="A113" s="89"/>
      <c r="B113" s="61"/>
      <c r="C113" s="61"/>
      <c r="D113" s="154"/>
      <c r="E113" s="115"/>
      <c r="F113" s="61"/>
      <c r="G113" s="152"/>
    </row>
    <row r="114" spans="1:7" ht="14.25" customHeight="1" hidden="1">
      <c r="A114" s="89"/>
      <c r="B114" s="116" t="s">
        <v>120</v>
      </c>
      <c r="C114" s="116" t="s">
        <v>132</v>
      </c>
      <c r="D114" s="154" t="s">
        <v>133</v>
      </c>
      <c r="E114" s="115"/>
      <c r="F114" s="61"/>
      <c r="G114" s="152"/>
    </row>
    <row r="115" spans="1:7" ht="15" hidden="1">
      <c r="A115" s="89"/>
      <c r="B115" s="61"/>
      <c r="C115" s="50"/>
      <c r="D115" s="154"/>
      <c r="E115" s="155"/>
      <c r="F115" s="156"/>
      <c r="G115" s="152"/>
    </row>
    <row r="116" spans="1:7" ht="14.25" hidden="1">
      <c r="A116" s="108" t="s">
        <v>130</v>
      </c>
      <c r="B116" s="108"/>
      <c r="C116" s="208" t="s">
        <v>122</v>
      </c>
      <c r="D116" s="209"/>
      <c r="E116" s="209"/>
      <c r="F116" s="208"/>
      <c r="G116" s="209"/>
    </row>
    <row r="117" spans="1:7" ht="15" hidden="1">
      <c r="A117" s="207" t="s">
        <v>84</v>
      </c>
      <c r="B117" s="113">
        <v>1699</v>
      </c>
      <c r="C117" s="113">
        <v>380</v>
      </c>
      <c r="D117" s="113">
        <f>99-49.5+0.5</f>
        <v>50</v>
      </c>
      <c r="E117" s="114" t="s">
        <v>134</v>
      </c>
      <c r="F117" s="113"/>
      <c r="G117" s="152"/>
    </row>
    <row r="118" spans="1:7" ht="15" hidden="1">
      <c r="A118" s="207"/>
      <c r="B118" s="112">
        <v>1598</v>
      </c>
      <c r="C118" s="112">
        <v>357</v>
      </c>
      <c r="D118" s="112">
        <v>-173</v>
      </c>
      <c r="E118" s="153" t="s">
        <v>123</v>
      </c>
      <c r="F118" s="113"/>
      <c r="G118" s="152"/>
    </row>
    <row r="119" spans="1:7" ht="15" hidden="1">
      <c r="A119" s="89"/>
      <c r="B119" s="61">
        <f>B117+B118</f>
        <v>3297</v>
      </c>
      <c r="C119" s="61">
        <f>C117+C118</f>
        <v>737</v>
      </c>
      <c r="D119" s="61">
        <f>D117+D118</f>
        <v>-123</v>
      </c>
      <c r="E119" s="115"/>
      <c r="F119" s="61"/>
      <c r="G119" s="152"/>
    </row>
    <row r="120" spans="1:7" ht="14.25" customHeight="1" hidden="1">
      <c r="A120" s="89"/>
      <c r="B120" s="61"/>
      <c r="C120" s="50"/>
      <c r="D120" s="154"/>
      <c r="E120" s="115"/>
      <c r="F120" s="61"/>
      <c r="G120" s="152"/>
    </row>
    <row r="121" spans="1:7" ht="15" hidden="1">
      <c r="A121" s="89"/>
      <c r="B121" s="116" t="s">
        <v>120</v>
      </c>
      <c r="C121" s="116" t="s">
        <v>132</v>
      </c>
      <c r="D121" s="154" t="s">
        <v>133</v>
      </c>
      <c r="E121" s="115"/>
      <c r="F121" s="61"/>
      <c r="G121" s="152"/>
    </row>
    <row r="122" spans="6:7" ht="15" hidden="1">
      <c r="F122" s="151"/>
      <c r="G122" s="152"/>
    </row>
    <row r="123" spans="1:7" ht="15" hidden="1">
      <c r="A123" s="211" t="s">
        <v>135</v>
      </c>
      <c r="B123" s="212"/>
      <c r="C123" s="212"/>
      <c r="D123" s="212"/>
      <c r="E123" s="212"/>
      <c r="F123" s="151"/>
      <c r="G123" s="152"/>
    </row>
    <row r="124" spans="1:7" ht="14.25" hidden="1">
      <c r="A124" s="108" t="s">
        <v>136</v>
      </c>
      <c r="B124" s="108"/>
      <c r="C124" s="208" t="s">
        <v>121</v>
      </c>
      <c r="D124" s="209"/>
      <c r="E124" s="209"/>
      <c r="F124" s="208"/>
      <c r="G124" s="209"/>
    </row>
    <row r="125" spans="1:7" ht="14.25" customHeight="1" hidden="1">
      <c r="A125" s="207" t="s">
        <v>84</v>
      </c>
      <c r="B125" s="113">
        <v>569</v>
      </c>
      <c r="C125" s="113">
        <v>-569</v>
      </c>
      <c r="D125" s="114" t="s">
        <v>134</v>
      </c>
      <c r="E125" s="114"/>
      <c r="F125" s="113"/>
      <c r="G125" s="152"/>
    </row>
    <row r="126" spans="1:7" ht="15" hidden="1">
      <c r="A126" s="207"/>
      <c r="B126" s="112">
        <v>569</v>
      </c>
      <c r="C126" s="112">
        <v>569</v>
      </c>
      <c r="D126" s="153" t="s">
        <v>123</v>
      </c>
      <c r="E126" s="153"/>
      <c r="F126" s="157"/>
      <c r="G126" s="152"/>
    </row>
    <row r="127" spans="2:7" ht="15" hidden="1">
      <c r="B127" s="61">
        <f>B125+B126</f>
        <v>1138</v>
      </c>
      <c r="C127" s="61">
        <f>C125+C126</f>
        <v>0</v>
      </c>
      <c r="F127" s="61"/>
      <c r="G127" s="152"/>
    </row>
    <row r="128" spans="2:7" ht="15" hidden="1">
      <c r="B128" s="116" t="s">
        <v>120</v>
      </c>
      <c r="C128" s="116" t="s">
        <v>132</v>
      </c>
      <c r="F128" s="61"/>
      <c r="G128" s="152"/>
    </row>
    <row r="129" spans="6:7" ht="15" hidden="1">
      <c r="F129" s="151"/>
      <c r="G129" s="152"/>
    </row>
    <row r="130" spans="1:7" ht="14.25" hidden="1">
      <c r="A130" s="108" t="s">
        <v>136</v>
      </c>
      <c r="B130" s="108"/>
      <c r="C130" s="208" t="s">
        <v>122</v>
      </c>
      <c r="D130" s="209"/>
      <c r="E130" s="209"/>
      <c r="F130" s="208"/>
      <c r="G130" s="209"/>
    </row>
    <row r="131" spans="1:7" ht="14.25" customHeight="1" hidden="1">
      <c r="A131" s="207" t="s">
        <v>84</v>
      </c>
      <c r="B131" s="113">
        <v>62</v>
      </c>
      <c r="C131" s="113">
        <v>-62</v>
      </c>
      <c r="D131" s="114" t="s">
        <v>134</v>
      </c>
      <c r="F131" s="113"/>
      <c r="G131" s="152"/>
    </row>
    <row r="132" spans="1:7" ht="15" hidden="1">
      <c r="A132" s="207"/>
      <c r="B132" s="112">
        <v>62</v>
      </c>
      <c r="C132" s="112">
        <v>62</v>
      </c>
      <c r="D132" s="153" t="s">
        <v>123</v>
      </c>
      <c r="F132" s="157"/>
      <c r="G132" s="152"/>
    </row>
    <row r="133" spans="2:7" ht="15" hidden="1">
      <c r="B133" s="61">
        <f>B131+B132</f>
        <v>124</v>
      </c>
      <c r="C133" s="61">
        <f>C131+C132</f>
        <v>0</v>
      </c>
      <c r="F133" s="61"/>
      <c r="G133" s="152"/>
    </row>
    <row r="134" spans="2:7" ht="15" hidden="1">
      <c r="B134" s="116" t="s">
        <v>120</v>
      </c>
      <c r="C134" s="116" t="s">
        <v>132</v>
      </c>
      <c r="F134" s="61"/>
      <c r="G134" s="152"/>
    </row>
    <row r="135" spans="6:7" ht="15" hidden="1">
      <c r="F135" s="151"/>
      <c r="G135" s="152"/>
    </row>
    <row r="136" spans="1:7" ht="14.25" customHeight="1" hidden="1">
      <c r="A136" s="211" t="s">
        <v>137</v>
      </c>
      <c r="B136" s="212"/>
      <c r="C136" s="212"/>
      <c r="D136" s="212"/>
      <c r="E136" s="212"/>
      <c r="F136" s="151"/>
      <c r="G136" s="152"/>
    </row>
    <row r="137" spans="1:7" ht="14.25" hidden="1">
      <c r="A137" s="108" t="s">
        <v>136</v>
      </c>
      <c r="B137" s="108"/>
      <c r="C137" s="208" t="s">
        <v>121</v>
      </c>
      <c r="D137" s="209"/>
      <c r="E137" s="209"/>
      <c r="F137" s="208"/>
      <c r="G137" s="209"/>
    </row>
    <row r="138" spans="1:7" ht="15" hidden="1">
      <c r="A138" s="207" t="s">
        <v>84</v>
      </c>
      <c r="B138" s="113">
        <v>594</v>
      </c>
      <c r="C138" s="46" t="s">
        <v>131</v>
      </c>
      <c r="F138" s="113"/>
      <c r="G138" s="152"/>
    </row>
    <row r="139" spans="1:7" ht="15" hidden="1">
      <c r="A139" s="207"/>
      <c r="B139" s="112">
        <v>3566</v>
      </c>
      <c r="C139" s="46" t="s">
        <v>123</v>
      </c>
      <c r="F139" s="157"/>
      <c r="G139" s="152"/>
    </row>
    <row r="140" spans="2:7" ht="15" hidden="1">
      <c r="B140" s="61">
        <f>B138+B139</f>
        <v>4160</v>
      </c>
      <c r="C140" s="50"/>
      <c r="F140" s="61"/>
      <c r="G140" s="152"/>
    </row>
    <row r="141" spans="2:7" ht="14.25" customHeight="1" hidden="1">
      <c r="B141" s="116" t="s">
        <v>85</v>
      </c>
      <c r="C141" s="50"/>
      <c r="F141" s="61"/>
      <c r="G141" s="152"/>
    </row>
    <row r="142" spans="6:7" ht="14.25" customHeight="1" hidden="1">
      <c r="F142" s="151"/>
      <c r="G142" s="152"/>
    </row>
    <row r="143" spans="1:7" ht="14.25" hidden="1">
      <c r="A143" s="108" t="s">
        <v>136</v>
      </c>
      <c r="B143" s="108"/>
      <c r="C143" s="208" t="s">
        <v>122</v>
      </c>
      <c r="D143" s="209"/>
      <c r="E143" s="209"/>
      <c r="F143" s="208"/>
      <c r="G143" s="209"/>
    </row>
    <row r="144" spans="1:7" ht="15" hidden="1">
      <c r="A144" s="207" t="s">
        <v>84</v>
      </c>
      <c r="B144" s="113">
        <v>64</v>
      </c>
      <c r="C144" s="113">
        <v>322</v>
      </c>
      <c r="D144" s="46" t="s">
        <v>134</v>
      </c>
      <c r="F144" s="113"/>
      <c r="G144" s="152"/>
    </row>
    <row r="145" spans="1:7" ht="15" hidden="1">
      <c r="A145" s="207"/>
      <c r="B145" s="112">
        <v>386</v>
      </c>
      <c r="C145" s="112">
        <v>0</v>
      </c>
      <c r="D145" s="46" t="s">
        <v>123</v>
      </c>
      <c r="F145" s="157"/>
      <c r="G145" s="152"/>
    </row>
    <row r="146" spans="2:7" ht="15" hidden="1">
      <c r="B146" s="61">
        <f>B144+B145</f>
        <v>450</v>
      </c>
      <c r="C146" s="61">
        <f>C144+C145</f>
        <v>322</v>
      </c>
      <c r="F146" s="61"/>
      <c r="G146" s="152"/>
    </row>
    <row r="147" spans="2:7" ht="14.25" customHeight="1" hidden="1">
      <c r="B147" s="116" t="s">
        <v>120</v>
      </c>
      <c r="C147" s="116" t="s">
        <v>132</v>
      </c>
      <c r="F147" s="61"/>
      <c r="G147" s="152"/>
    </row>
    <row r="148" spans="2:7" ht="15" hidden="1">
      <c r="B148" s="61"/>
      <c r="C148" s="50"/>
      <c r="F148" s="61"/>
      <c r="G148" s="152"/>
    </row>
    <row r="149" spans="1:7" ht="14.25" hidden="1">
      <c r="A149" s="208" t="s">
        <v>138</v>
      </c>
      <c r="B149" s="209"/>
      <c r="C149" s="209"/>
      <c r="D149" s="209"/>
      <c r="E149" s="209"/>
      <c r="F149" s="210"/>
      <c r="G149" s="210"/>
    </row>
    <row r="150" spans="1:7" ht="14.25" hidden="1">
      <c r="A150" s="108" t="s">
        <v>136</v>
      </c>
      <c r="B150" s="108"/>
      <c r="C150" s="208" t="s">
        <v>121</v>
      </c>
      <c r="D150" s="209"/>
      <c r="E150" s="209"/>
      <c r="F150" s="208"/>
      <c r="G150" s="209"/>
    </row>
    <row r="151" spans="1:7" ht="15" hidden="1">
      <c r="A151" s="207" t="s">
        <v>84</v>
      </c>
      <c r="B151" s="113">
        <v>0</v>
      </c>
      <c r="C151" s="113">
        <v>247</v>
      </c>
      <c r="D151" s="46" t="s">
        <v>134</v>
      </c>
      <c r="E151" s="158"/>
      <c r="F151" s="113"/>
      <c r="G151" s="152"/>
    </row>
    <row r="152" spans="1:7" ht="15" hidden="1">
      <c r="A152" s="207"/>
      <c r="B152" s="112">
        <v>0</v>
      </c>
      <c r="C152" s="112">
        <v>0</v>
      </c>
      <c r="D152" s="46" t="s">
        <v>123</v>
      </c>
      <c r="E152" s="158"/>
      <c r="F152" s="113"/>
      <c r="G152" s="152"/>
    </row>
    <row r="153" spans="2:7" ht="15" hidden="1">
      <c r="B153" s="61">
        <v>0</v>
      </c>
      <c r="C153" s="61">
        <f>C151+C152</f>
        <v>247</v>
      </c>
      <c r="D153" s="158"/>
      <c r="E153" s="158"/>
      <c r="F153" s="61"/>
      <c r="G153" s="152"/>
    </row>
    <row r="154" spans="2:7" ht="15" hidden="1">
      <c r="B154" s="116" t="s">
        <v>120</v>
      </c>
      <c r="C154" s="116" t="s">
        <v>132</v>
      </c>
      <c r="D154" s="158"/>
      <c r="E154" s="158"/>
      <c r="F154" s="61"/>
      <c r="G154" s="152"/>
    </row>
    <row r="155" spans="2:7" ht="15" hidden="1">
      <c r="B155" s="61"/>
      <c r="C155" s="50"/>
      <c r="D155" s="158"/>
      <c r="E155" s="158"/>
      <c r="F155" s="113"/>
      <c r="G155" s="152"/>
    </row>
    <row r="156" spans="1:7" ht="14.25" hidden="1">
      <c r="A156" s="108" t="s">
        <v>136</v>
      </c>
      <c r="B156" s="108"/>
      <c r="C156" s="208" t="s">
        <v>122</v>
      </c>
      <c r="D156" s="209"/>
      <c r="E156" s="209"/>
      <c r="F156" s="208"/>
      <c r="G156" s="209"/>
    </row>
    <row r="157" spans="1:7" ht="15" hidden="1">
      <c r="A157" s="207" t="s">
        <v>84</v>
      </c>
      <c r="B157" s="113">
        <v>0</v>
      </c>
      <c r="C157" s="113">
        <v>25</v>
      </c>
      <c r="D157" s="46" t="s">
        <v>131</v>
      </c>
      <c r="E157" s="158"/>
      <c r="F157" s="113"/>
      <c r="G157" s="152"/>
    </row>
    <row r="158" spans="1:7" ht="15" hidden="1">
      <c r="A158" s="207"/>
      <c r="B158" s="112">
        <v>0</v>
      </c>
      <c r="C158" s="112">
        <v>0</v>
      </c>
      <c r="D158" s="46" t="s">
        <v>123</v>
      </c>
      <c r="E158" s="158"/>
      <c r="F158" s="113"/>
      <c r="G158" s="152"/>
    </row>
    <row r="159" spans="1:7" ht="15" hidden="1">
      <c r="A159" s="108"/>
      <c r="B159" s="61">
        <f>B157+B158</f>
        <v>0</v>
      </c>
      <c r="C159" s="61">
        <f>C157+C158</f>
        <v>25</v>
      </c>
      <c r="D159" s="158"/>
      <c r="E159" s="158"/>
      <c r="F159" s="61"/>
      <c r="G159" s="152"/>
    </row>
    <row r="160" spans="1:7" ht="15" hidden="1">
      <c r="A160" s="108"/>
      <c r="B160" s="116" t="s">
        <v>120</v>
      </c>
      <c r="C160" s="116" t="s">
        <v>132</v>
      </c>
      <c r="D160" s="158"/>
      <c r="E160" s="158"/>
      <c r="F160" s="61"/>
      <c r="G160" s="152"/>
    </row>
    <row r="161" spans="6:7" ht="15" hidden="1">
      <c r="F161" s="151"/>
      <c r="G161" s="152"/>
    </row>
    <row r="162" spans="1:7" ht="14.25" hidden="1">
      <c r="A162" s="208" t="s">
        <v>139</v>
      </c>
      <c r="B162" s="209"/>
      <c r="C162" s="209"/>
      <c r="D162" s="209"/>
      <c r="E162" s="209"/>
      <c r="F162" s="210"/>
      <c r="G162" s="210"/>
    </row>
    <row r="163" spans="6:7" ht="15" hidden="1">
      <c r="F163" s="151"/>
      <c r="G163" s="152"/>
    </row>
    <row r="164" spans="6:7" ht="15">
      <c r="F164" s="151"/>
      <c r="G164" s="152"/>
    </row>
    <row r="165" spans="1:7" ht="15">
      <c r="A165" s="102" t="s">
        <v>114</v>
      </c>
      <c r="B165" s="111"/>
      <c r="C165" s="108"/>
      <c r="D165" s="108"/>
      <c r="E165" s="108"/>
      <c r="F165" s="151"/>
      <c r="G165" s="152"/>
    </row>
    <row r="166" spans="1:7" ht="15">
      <c r="A166" s="62" t="s">
        <v>115</v>
      </c>
      <c r="B166" s="103"/>
      <c r="C166" s="46">
        <v>0</v>
      </c>
      <c r="D166" s="104"/>
      <c r="E166" s="104"/>
      <c r="F166" s="159"/>
      <c r="G166" s="152"/>
    </row>
    <row r="167" spans="1:7" ht="15">
      <c r="A167" s="62" t="s">
        <v>116</v>
      </c>
      <c r="B167" s="105"/>
      <c r="C167" s="46">
        <v>0</v>
      </c>
      <c r="D167" s="106"/>
      <c r="E167" s="107"/>
      <c r="F167" s="103"/>
      <c r="G167" s="152"/>
    </row>
    <row r="168" spans="1:7" ht="15">
      <c r="A168" s="62" t="s">
        <v>117</v>
      </c>
      <c r="B168" s="108"/>
      <c r="C168" s="46">
        <v>0</v>
      </c>
      <c r="D168" s="109"/>
      <c r="E168" s="110"/>
      <c r="F168" s="156"/>
      <c r="G168" s="152"/>
    </row>
    <row r="169" spans="1:7" ht="15">
      <c r="A169" s="62" t="s">
        <v>118</v>
      </c>
      <c r="B169" s="111"/>
      <c r="C169" s="46">
        <v>495</v>
      </c>
      <c r="D169" s="104"/>
      <c r="E169" s="104"/>
      <c r="F169" s="159"/>
      <c r="G169" s="152"/>
    </row>
    <row r="170" spans="1:6" ht="14.25">
      <c r="A170" s="62" t="s">
        <v>83</v>
      </c>
      <c r="B170" s="111"/>
      <c r="C170" s="160">
        <v>2512</v>
      </c>
      <c r="D170" s="104"/>
      <c r="E170" s="104"/>
      <c r="F170" s="159"/>
    </row>
    <row r="171" spans="1:6" ht="14.25">
      <c r="A171" s="89" t="s">
        <v>119</v>
      </c>
      <c r="B171" s="103"/>
      <c r="C171" s="50">
        <f>SUM(C166:C170)</f>
        <v>3007</v>
      </c>
      <c r="D171" s="106"/>
      <c r="E171" s="107"/>
      <c r="F171" s="156"/>
    </row>
  </sheetData>
  <mergeCells count="57">
    <mergeCell ref="D49:E49"/>
    <mergeCell ref="A12:F12"/>
    <mergeCell ref="B15:E15"/>
    <mergeCell ref="C16:E16"/>
    <mergeCell ref="D17:E17"/>
    <mergeCell ref="D47:E47"/>
    <mergeCell ref="C51:E51"/>
    <mergeCell ref="D52:E52"/>
    <mergeCell ref="C54:E54"/>
    <mergeCell ref="B55:B66"/>
    <mergeCell ref="D55:E55"/>
    <mergeCell ref="C56:C66"/>
    <mergeCell ref="D97:E97"/>
    <mergeCell ref="C67:E67"/>
    <mergeCell ref="B68:B77"/>
    <mergeCell ref="D68:E68"/>
    <mergeCell ref="C69:C77"/>
    <mergeCell ref="C78:E78"/>
    <mergeCell ref="D79:E79"/>
    <mergeCell ref="D81:E81"/>
    <mergeCell ref="B90:E90"/>
    <mergeCell ref="C91:E91"/>
    <mergeCell ref="D92:E92"/>
    <mergeCell ref="C96:E96"/>
    <mergeCell ref="D100:E100"/>
    <mergeCell ref="D102:E102"/>
    <mergeCell ref="C104:E104"/>
    <mergeCell ref="D105:E105"/>
    <mergeCell ref="A107:E107"/>
    <mergeCell ref="A131:A132"/>
    <mergeCell ref="F109:G109"/>
    <mergeCell ref="A110:A111"/>
    <mergeCell ref="C116:E116"/>
    <mergeCell ref="F116:G116"/>
    <mergeCell ref="A117:A118"/>
    <mergeCell ref="A123:E123"/>
    <mergeCell ref="C109:E109"/>
    <mergeCell ref="C124:E124"/>
    <mergeCell ref="F124:G124"/>
    <mergeCell ref="A125:A126"/>
    <mergeCell ref="C130:E130"/>
    <mergeCell ref="F130:G130"/>
    <mergeCell ref="A136:E136"/>
    <mergeCell ref="C137:E137"/>
    <mergeCell ref="F137:G137"/>
    <mergeCell ref="A138:A139"/>
    <mergeCell ref="C143:E143"/>
    <mergeCell ref="F143:G143"/>
    <mergeCell ref="A157:A158"/>
    <mergeCell ref="A162:G162"/>
    <mergeCell ref="A144:A145"/>
    <mergeCell ref="A149:G149"/>
    <mergeCell ref="C150:E150"/>
    <mergeCell ref="F150:G150"/>
    <mergeCell ref="A151:A152"/>
    <mergeCell ref="C156:E156"/>
    <mergeCell ref="F156:G156"/>
  </mergeCells>
  <printOptions/>
  <pageMargins left="0.1968503937007874" right="0.1968503937007874" top="0.1968503937007874" bottom="0.1968503937007874" header="0.15748031496062992" footer="0.1968503937007874"/>
  <pageSetup horizontalDpi="600" verticalDpi="600" orientation="portrait" paperSize="9" scale="71" r:id="rId1"/>
  <rowBreaks count="1" manualBreakCount="1"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</dc:creator>
  <cp:keywords/>
  <dc:description/>
  <cp:lastModifiedBy>user</cp:lastModifiedBy>
  <dcterms:created xsi:type="dcterms:W3CDTF">2017-09-28T06:22:33Z</dcterms:created>
  <dcterms:modified xsi:type="dcterms:W3CDTF">2017-10-02T10:37:13Z</dcterms:modified>
  <cp:category/>
  <cp:version/>
  <cp:contentType/>
  <cp:contentStatus/>
</cp:coreProperties>
</file>